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hoval-my.sharepoint.com/personal/tim_hackl_hoval_com/Documents/Desktop/"/>
    </mc:Choice>
  </mc:AlternateContent>
  <xr:revisionPtr revIDLastSave="8" documentId="13_ncr:1_{AE1B4B18-56B4-4E52-93FD-02122F7A1E1A}" xr6:coauthVersionLast="47" xr6:coauthVersionMax="47" xr10:uidLastSave="{EA0649A4-A547-43B2-A3EC-85979866C209}"/>
  <workbookProtection workbookAlgorithmName="SHA-512" workbookHashValue="xAh00iheye5r2x9y4qqmv3e8mnbLgh0+ombv85DbnGLPfiflb3iJbr7q9BO7cMMDUkTF8K9f76OFNmgNeDltMg==" workbookSaltValue="N+2T2B5UWYeBYwfeNw10ag==" workbookSpinCount="100000" lockStructure="1"/>
  <bookViews>
    <workbookView xWindow="-120" yWindow="-120" windowWidth="38640" windowHeight="21120" xr2:uid="{B14D5DD6-817D-4439-AD59-58E231642FFC}"/>
  </bookViews>
  <sheets>
    <sheet name="14A_Pmin" sheetId="2" r:id="rId1"/>
  </sheets>
  <definedNames>
    <definedName name="_xlnm._FilterDatabase" localSheetId="0" hidden="1">'14A_Pmin'!$CE$1006:$CE$1055</definedName>
    <definedName name="_xlnm.Print_Area" localSheetId="0">'14A_Pmin'!$A$1:$BT$58</definedName>
    <definedName name="_xlnm.Print_Titles" localSheetId="0">'14A_Pmin'!$1:$6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A72" i="2" l="1"/>
  <c r="BZ72" i="2"/>
  <c r="BY72" i="2"/>
  <c r="BX72" i="2"/>
  <c r="BW72" i="2"/>
  <c r="BV72" i="2"/>
  <c r="BU72" i="2"/>
  <c r="BT72" i="2"/>
  <c r="BS72" i="2"/>
  <c r="BQ72" i="2"/>
  <c r="BP72" i="2"/>
  <c r="BO72" i="2"/>
  <c r="BN72" i="2"/>
  <c r="BM72" i="2"/>
  <c r="BL72" i="2"/>
  <c r="BK72" i="2"/>
  <c r="BJ72" i="2"/>
  <c r="BI72" i="2"/>
  <c r="CD34" i="2"/>
  <c r="CD33" i="2"/>
  <c r="BH72" i="2" s="1"/>
  <c r="AJ72" i="2"/>
  <c r="AL72" i="2" s="1"/>
  <c r="AN72" i="2" s="1"/>
  <c r="AP72" i="2" s="1"/>
  <c r="AR72" i="2" s="1"/>
  <c r="AT72" i="2" s="1"/>
  <c r="AX72" i="2" s="1"/>
  <c r="BA72" i="2" s="1"/>
  <c r="BD72" i="2" s="1"/>
  <c r="BG72" i="2" s="1"/>
  <c r="AI72" i="2"/>
  <c r="AH72" i="2"/>
  <c r="AG72" i="2"/>
  <c r="AF72" i="2"/>
  <c r="AE72" i="2"/>
  <c r="AD72" i="2"/>
  <c r="AC72" i="2"/>
  <c r="AB72" i="2"/>
  <c r="AA72" i="2"/>
  <c r="Y72" i="2"/>
  <c r="X72" i="2"/>
  <c r="W72" i="2"/>
  <c r="V72" i="2"/>
  <c r="U72" i="2"/>
  <c r="T72" i="2"/>
  <c r="S72" i="2"/>
  <c r="R72" i="2"/>
  <c r="Q72" i="2"/>
  <c r="AE23" i="2"/>
  <c r="AE32" i="2"/>
  <c r="AE31" i="2"/>
  <c r="AE30" i="2"/>
  <c r="AE29" i="2"/>
  <c r="AE28" i="2"/>
  <c r="AE27" i="2"/>
  <c r="AE26" i="2"/>
  <c r="AE25" i="2"/>
  <c r="AE24" i="2"/>
  <c r="CA83" i="2"/>
  <c r="BZ83" i="2"/>
  <c r="BY83" i="2"/>
  <c r="BX83" i="2"/>
  <c r="BW83" i="2"/>
  <c r="BV83" i="2"/>
  <c r="BU83" i="2"/>
  <c r="BT83" i="2"/>
  <c r="BS83" i="2"/>
  <c r="BQ83" i="2"/>
  <c r="BP83" i="2"/>
  <c r="BO83" i="2"/>
  <c r="BN83" i="2"/>
  <c r="BM83" i="2"/>
  <c r="BL83" i="2"/>
  <c r="BK83" i="2"/>
  <c r="BJ83" i="2"/>
  <c r="BI83" i="2"/>
  <c r="Z75" i="2"/>
  <c r="BR75" i="2"/>
  <c r="AV75" i="2" s="1"/>
  <c r="Z74" i="2"/>
  <c r="AK74" i="2" s="1"/>
  <c r="BR74" i="2"/>
  <c r="AV74" i="2" s="1"/>
  <c r="BP33" i="2"/>
  <c r="BH75" i="2" s="1"/>
  <c r="M33" i="2"/>
  <c r="CA82" i="2"/>
  <c r="BZ82" i="2"/>
  <c r="BY82" i="2"/>
  <c r="BX82" i="2"/>
  <c r="BW82" i="2"/>
  <c r="BV82" i="2"/>
  <c r="BU82" i="2"/>
  <c r="BT82" i="2"/>
  <c r="BS82" i="2"/>
  <c r="BJ82" i="2"/>
  <c r="BI82" i="2"/>
  <c r="X84" i="2"/>
  <c r="X78" i="2" s="1"/>
  <c r="W84" i="2"/>
  <c r="W78" i="2" s="1"/>
  <c r="V84" i="2"/>
  <c r="V78" i="2" s="1"/>
  <c r="U84" i="2"/>
  <c r="U78" i="2" s="1"/>
  <c r="T84" i="2"/>
  <c r="T78" i="2" s="1"/>
  <c r="S84" i="2"/>
  <c r="S78" i="2" s="1"/>
  <c r="R84" i="2"/>
  <c r="R78" i="2" s="1"/>
  <c r="Q84" i="2"/>
  <c r="Q78" i="2" s="1"/>
  <c r="CA73" i="2"/>
  <c r="BZ73" i="2"/>
  <c r="BY73" i="2"/>
  <c r="BX73" i="2"/>
  <c r="BW73" i="2"/>
  <c r="BV73" i="2"/>
  <c r="BU73" i="2"/>
  <c r="BT73" i="2"/>
  <c r="BS73" i="2"/>
  <c r="CA71" i="2"/>
  <c r="BZ71" i="2"/>
  <c r="BY71" i="2"/>
  <c r="BX71" i="2"/>
  <c r="BW71" i="2"/>
  <c r="BV71" i="2"/>
  <c r="BU71" i="2"/>
  <c r="BT71" i="2"/>
  <c r="BS71" i="2"/>
  <c r="BQ75" i="2"/>
  <c r="BP75" i="2"/>
  <c r="BO75" i="2"/>
  <c r="BN75" i="2"/>
  <c r="BM75" i="2"/>
  <c r="BL75" i="2"/>
  <c r="BK75" i="2"/>
  <c r="BJ75" i="2"/>
  <c r="BI75" i="2"/>
  <c r="BQ74" i="2"/>
  <c r="BP74" i="2"/>
  <c r="BO74" i="2"/>
  <c r="BN74" i="2"/>
  <c r="BM74" i="2"/>
  <c r="BL74" i="2"/>
  <c r="BK74" i="2"/>
  <c r="BJ74" i="2"/>
  <c r="BI74" i="2"/>
  <c r="BQ73" i="2"/>
  <c r="BP73" i="2"/>
  <c r="BO73" i="2"/>
  <c r="BN73" i="2"/>
  <c r="BM73" i="2"/>
  <c r="BL73" i="2"/>
  <c r="BK73" i="2"/>
  <c r="BJ73" i="2"/>
  <c r="BI73" i="2"/>
  <c r="BQ71" i="2"/>
  <c r="BP71" i="2"/>
  <c r="BO71" i="2"/>
  <c r="BN71" i="2"/>
  <c r="BM71" i="2"/>
  <c r="BL71" i="2"/>
  <c r="BK71" i="2"/>
  <c r="BJ71" i="2"/>
  <c r="BI71" i="2"/>
  <c r="BG74" i="2"/>
  <c r="BF74" i="2"/>
  <c r="BE74" i="2"/>
  <c r="BD74" i="2"/>
  <c r="BC74" i="2"/>
  <c r="BB74" i="2"/>
  <c r="BA74" i="2"/>
  <c r="AZ74" i="2"/>
  <c r="AY74" i="2"/>
  <c r="AX74" i="2"/>
  <c r="AW74" i="2"/>
  <c r="AJ75" i="2"/>
  <c r="AI75" i="2"/>
  <c r="AH75" i="2"/>
  <c r="AG75" i="2"/>
  <c r="AF75" i="2"/>
  <c r="AE75" i="2"/>
  <c r="AD75" i="2"/>
  <c r="AC75" i="2"/>
  <c r="AB75" i="2"/>
  <c r="AA75" i="2"/>
  <c r="AJ74" i="2"/>
  <c r="AI74" i="2"/>
  <c r="AH74" i="2"/>
  <c r="AG74" i="2"/>
  <c r="AF74" i="2"/>
  <c r="AE74" i="2"/>
  <c r="AD74" i="2"/>
  <c r="AC74" i="2"/>
  <c r="AB74" i="2"/>
  <c r="AA74" i="2"/>
  <c r="AJ73" i="2"/>
  <c r="AL73" i="2" s="1"/>
  <c r="AI73" i="2"/>
  <c r="AH83" i="2" s="1"/>
  <c r="AH73" i="2"/>
  <c r="AG83" i="2" s="1"/>
  <c r="AG73" i="2"/>
  <c r="AF83" i="2" s="1"/>
  <c r="AF73" i="2"/>
  <c r="AE83" i="2" s="1"/>
  <c r="AE73" i="2"/>
  <c r="AD83" i="2" s="1"/>
  <c r="AD73" i="2"/>
  <c r="AC83" i="2" s="1"/>
  <c r="AC73" i="2"/>
  <c r="AB83" i="2" s="1"/>
  <c r="Y83" i="2" s="1"/>
  <c r="V83" i="2" s="1"/>
  <c r="S83" i="2" s="1"/>
  <c r="AB73" i="2"/>
  <c r="AA83" i="2" s="1"/>
  <c r="X83" i="2" s="1"/>
  <c r="U83" i="2" s="1"/>
  <c r="R83" i="2" s="1"/>
  <c r="AA73" i="2"/>
  <c r="AJ71" i="2"/>
  <c r="AH81" i="2" s="1"/>
  <c r="AI71" i="2"/>
  <c r="AH71" i="2"/>
  <c r="AG71" i="2"/>
  <c r="AF71" i="2"/>
  <c r="AE82" i="2" s="1"/>
  <c r="AE71" i="2"/>
  <c r="AD82" i="2" s="1"/>
  <c r="AD71" i="2"/>
  <c r="AC71" i="2"/>
  <c r="AA81" i="2" s="1"/>
  <c r="AB71" i="2"/>
  <c r="AA71" i="2"/>
  <c r="Y75" i="2"/>
  <c r="X75" i="2"/>
  <c r="W75" i="2"/>
  <c r="V75" i="2"/>
  <c r="U75" i="2"/>
  <c r="T75" i="2"/>
  <c r="S75" i="2"/>
  <c r="R75" i="2"/>
  <c r="Q75" i="2"/>
  <c r="Y74" i="2"/>
  <c r="X74" i="2"/>
  <c r="W74" i="2"/>
  <c r="V74" i="2"/>
  <c r="U74" i="2"/>
  <c r="T74" i="2"/>
  <c r="S74" i="2"/>
  <c r="R74" i="2"/>
  <c r="Q74" i="2"/>
  <c r="Y73" i="2"/>
  <c r="X73" i="2"/>
  <c r="W73" i="2"/>
  <c r="V73" i="2"/>
  <c r="U73" i="2"/>
  <c r="T73" i="2"/>
  <c r="S73" i="2"/>
  <c r="R73" i="2"/>
  <c r="Q73" i="2"/>
  <c r="Y71" i="2"/>
  <c r="X71" i="2"/>
  <c r="W71" i="2"/>
  <c r="V71" i="2"/>
  <c r="U71" i="2"/>
  <c r="T71" i="2"/>
  <c r="S71" i="2"/>
  <c r="R71" i="2"/>
  <c r="Q71" i="2"/>
  <c r="BP34" i="2"/>
  <c r="P75" i="2" s="1"/>
  <c r="AX34" i="2"/>
  <c r="AX33" i="2"/>
  <c r="BR73" i="2" s="1"/>
  <c r="M34" i="2"/>
  <c r="P74" i="2" s="1"/>
  <c r="Z72" i="2" l="1"/>
  <c r="P72" i="2"/>
  <c r="P73" i="2"/>
  <c r="AV73" i="2" s="1"/>
  <c r="AV72" i="2"/>
  <c r="AU81" i="2" s="1"/>
  <c r="AK72" i="2"/>
  <c r="BR72" i="2"/>
  <c r="AE33" i="2"/>
  <c r="BH71" i="2" s="1"/>
  <c r="AE34" i="2"/>
  <c r="P71" i="2" s="1"/>
  <c r="AI83" i="2"/>
  <c r="Z73" i="2"/>
  <c r="BI76" i="2"/>
  <c r="BL82" i="2" s="1"/>
  <c r="AG76" i="2"/>
  <c r="AD81" i="2"/>
  <c r="AD76" i="2"/>
  <c r="BJ76" i="2"/>
  <c r="BI81" i="2" s="1"/>
  <c r="AH76" i="2"/>
  <c r="AN73" i="2"/>
  <c r="AL82" i="2"/>
  <c r="AG82" i="2"/>
  <c r="AA76" i="2"/>
  <c r="BN76" i="2"/>
  <c r="AF82" i="2"/>
  <c r="AI76" i="2"/>
  <c r="AI82" i="2"/>
  <c r="BL76" i="2"/>
  <c r="BM76" i="2"/>
  <c r="AB76" i="2"/>
  <c r="BO76" i="2"/>
  <c r="BN81" i="2" s="1"/>
  <c r="AF81" i="2"/>
  <c r="AJ76" i="2"/>
  <c r="BK76" i="2"/>
  <c r="AG81" i="2"/>
  <c r="AH82" i="2"/>
  <c r="AC76" i="2"/>
  <c r="BP76" i="2"/>
  <c r="BO81" i="2" s="1"/>
  <c r="AE81" i="2"/>
  <c r="AC82" i="2"/>
  <c r="AE76" i="2"/>
  <c r="AL71" i="2"/>
  <c r="AB81" i="2"/>
  <c r="AB82" i="2"/>
  <c r="Y82" i="2" s="1"/>
  <c r="V82" i="2" s="1"/>
  <c r="S82" i="2" s="1"/>
  <c r="BQ76" i="2"/>
  <c r="BP81" i="2" s="1"/>
  <c r="AF76" i="2"/>
  <c r="AC81" i="2"/>
  <c r="AA82" i="2"/>
  <c r="X82" i="2" s="1"/>
  <c r="U82" i="2" s="1"/>
  <c r="R82" i="2" s="1"/>
  <c r="BH73" i="2"/>
  <c r="AK75" i="2"/>
  <c r="BS74" i="2"/>
  <c r="BT74" i="2" s="1"/>
  <c r="BU74" i="2" s="1"/>
  <c r="BV74" i="2" s="1"/>
  <c r="BW74" i="2" s="1"/>
  <c r="BX74" i="2" s="1"/>
  <c r="BY74" i="2" s="1"/>
  <c r="BZ74" i="2" s="1"/>
  <c r="CA74" i="2" s="1"/>
  <c r="AL74" i="2"/>
  <c r="BH74" i="2"/>
  <c r="AK73" i="2" l="1"/>
  <c r="P91" i="2"/>
  <c r="BB47" i="2" s="1"/>
  <c r="AK81" i="2"/>
  <c r="AY73" i="2"/>
  <c r="BB73" i="2" s="1"/>
  <c r="BE73" i="2" s="1"/>
  <c r="AM72" i="2"/>
  <c r="AO72" i="2" s="1"/>
  <c r="AQ72" i="2" s="1"/>
  <c r="AS72" i="2" s="1"/>
  <c r="AW72" i="2" s="1"/>
  <c r="AZ72" i="2" s="1"/>
  <c r="BC72" i="2" s="1"/>
  <c r="BF72" i="2" s="1"/>
  <c r="AU83" i="2"/>
  <c r="AU82" i="2"/>
  <c r="AY72" i="2"/>
  <c r="BB72" i="2" s="1"/>
  <c r="BE72" i="2" s="1"/>
  <c r="BM82" i="2"/>
  <c r="BR71" i="2"/>
  <c r="BR76" i="2" s="1"/>
  <c r="AV71" i="2"/>
  <c r="Z81" i="2" s="1"/>
  <c r="AK71" i="2"/>
  <c r="Z71" i="2"/>
  <c r="Z76" i="2" s="1"/>
  <c r="P84" i="2" s="1"/>
  <c r="BB42" i="2"/>
  <c r="AM74" i="2"/>
  <c r="AL83" i="2"/>
  <c r="AK82" i="2"/>
  <c r="AK83" i="2"/>
  <c r="AJ83" i="2"/>
  <c r="BO82" i="2"/>
  <c r="BK81" i="2"/>
  <c r="BM81" i="2"/>
  <c r="BQ82" i="2"/>
  <c r="BJ81" i="2"/>
  <c r="BN82" i="2"/>
  <c r="BL81" i="2"/>
  <c r="BP82" i="2"/>
  <c r="AN71" i="2"/>
  <c r="AP71" i="2" s="1"/>
  <c r="AR71" i="2" s="1"/>
  <c r="AT71" i="2" s="1"/>
  <c r="AX71" i="2" s="1"/>
  <c r="BA71" i="2" s="1"/>
  <c r="BD71" i="2" s="1"/>
  <c r="BG71" i="2" s="1"/>
  <c r="AJ81" i="2"/>
  <c r="AP73" i="2"/>
  <c r="AM81" i="2"/>
  <c r="AN82" i="2"/>
  <c r="BH76" i="2"/>
  <c r="BK82" i="2" s="1"/>
  <c r="AM73" i="2"/>
  <c r="AO73" i="2" s="1"/>
  <c r="AL75" i="2"/>
  <c r="AM75" i="2" s="1"/>
  <c r="AN75" i="2" s="1"/>
  <c r="AO75" i="2" s="1"/>
  <c r="AP75" i="2" s="1"/>
  <c r="AQ75" i="2" s="1"/>
  <c r="AR75" i="2" s="1"/>
  <c r="AS75" i="2" s="1"/>
  <c r="AT75" i="2" s="1"/>
  <c r="AW75" i="2"/>
  <c r="AX75" i="2" s="1"/>
  <c r="AY75" i="2" s="1"/>
  <c r="AZ75" i="2" s="1"/>
  <c r="BA75" i="2" s="1"/>
  <c r="BB75" i="2" s="1"/>
  <c r="BC75" i="2" s="1"/>
  <c r="BD75" i="2" s="1"/>
  <c r="BE75" i="2" s="1"/>
  <c r="BF75" i="2" s="1"/>
  <c r="BG75" i="2" s="1"/>
  <c r="BS75" i="2"/>
  <c r="P92" i="2" l="1"/>
  <c r="CE81" i="2"/>
  <c r="AV81" i="2"/>
  <c r="AI81" i="2"/>
  <c r="Z82" i="2"/>
  <c r="AJ82" i="2"/>
  <c r="Z83" i="2"/>
  <c r="AM71" i="2"/>
  <c r="AO71" i="2" s="1"/>
  <c r="AQ71" i="2" s="1"/>
  <c r="AS71" i="2" s="1"/>
  <c r="AW71" i="2" s="1"/>
  <c r="AZ71" i="2" s="1"/>
  <c r="BC71" i="2" s="1"/>
  <c r="BF71" i="2" s="1"/>
  <c r="AY71" i="2"/>
  <c r="BB71" i="2" s="1"/>
  <c r="BE71" i="2" s="1"/>
  <c r="AN74" i="2"/>
  <c r="AM83" i="2"/>
  <c r="BH83" i="2"/>
  <c r="BH82" i="2"/>
  <c r="AH47" i="2" s="1"/>
  <c r="AR73" i="2"/>
  <c r="AP82" i="2"/>
  <c r="AO81" i="2"/>
  <c r="Y84" i="2"/>
  <c r="Y78" i="2" s="1"/>
  <c r="U42" i="2"/>
  <c r="AL81" i="2"/>
  <c r="AN81" i="2" s="1"/>
  <c r="AM82" i="2"/>
  <c r="BT75" i="2"/>
  <c r="BS76" i="2"/>
  <c r="AQ73" i="2"/>
  <c r="AO82" i="2"/>
  <c r="W83" i="2" l="1"/>
  <c r="T83" i="2" s="1"/>
  <c r="Q83" i="2" s="1"/>
  <c r="AV83" i="2"/>
  <c r="N42" i="2"/>
  <c r="CF83" i="2"/>
  <c r="B8" i="2"/>
  <c r="B12" i="2" s="1"/>
  <c r="N47" i="2"/>
  <c r="X47" i="2"/>
  <c r="AO74" i="2"/>
  <c r="AN83" i="2"/>
  <c r="AN47" i="2"/>
  <c r="BR82" i="2"/>
  <c r="BR83" i="2"/>
  <c r="AT73" i="2"/>
  <c r="AQ81" i="2"/>
  <c r="AR82" i="2"/>
  <c r="P78" i="2"/>
  <c r="BU75" i="2"/>
  <c r="BT76" i="2"/>
  <c r="AS73" i="2"/>
  <c r="AP81" i="2"/>
  <c r="AQ82" i="2"/>
  <c r="AA8" i="2" l="1"/>
  <c r="AP74" i="2"/>
  <c r="AO83" i="2"/>
  <c r="AS81" i="2"/>
  <c r="AX73" i="2"/>
  <c r="BA73" i="2" s="1"/>
  <c r="BD73" i="2" s="1"/>
  <c r="BG73" i="2" s="1"/>
  <c r="AT82" i="2"/>
  <c r="BV75" i="2"/>
  <c r="BU76" i="2"/>
  <c r="AR81" i="2"/>
  <c r="AT81" i="2" s="1"/>
  <c r="AW81" i="2" s="1"/>
  <c r="AW73" i="2"/>
  <c r="AZ73" i="2" s="1"/>
  <c r="BC73" i="2" s="1"/>
  <c r="BF73" i="2" s="1"/>
  <c r="AS82" i="2"/>
  <c r="AV82" i="2" s="1"/>
  <c r="AQ74" i="2" l="1"/>
  <c r="AP83" i="2"/>
  <c r="BW75" i="2"/>
  <c r="BV76" i="2"/>
  <c r="AX81" i="2"/>
  <c r="AY81" i="2" s="1"/>
  <c r="AR74" i="2" l="1"/>
  <c r="AQ83" i="2"/>
  <c r="BX75" i="2"/>
  <c r="BW76" i="2"/>
  <c r="AZ81" i="2"/>
  <c r="AS74" i="2" l="1"/>
  <c r="AR83" i="2"/>
  <c r="BY75" i="2"/>
  <c r="BX76" i="2"/>
  <c r="BA81" i="2"/>
  <c r="AT74" i="2" l="1"/>
  <c r="AT83" i="2" s="1"/>
  <c r="AW83" i="2" s="1"/>
  <c r="AS83" i="2"/>
  <c r="BZ75" i="2"/>
  <c r="BY76" i="2"/>
  <c r="BB81" i="2"/>
  <c r="BC81" i="2" s="1"/>
  <c r="AX83" i="2" l="1"/>
  <c r="AY83" i="2" s="1"/>
  <c r="CA75" i="2"/>
  <c r="BZ76" i="2"/>
  <c r="BD81" i="2"/>
  <c r="BE81" i="2" s="1"/>
  <c r="BF81" i="2" s="1"/>
  <c r="BG81" i="2" s="1"/>
  <c r="AZ83" i="2" l="1"/>
  <c r="BA83" i="2" s="1"/>
  <c r="CA76" i="2"/>
  <c r="BQ81" i="2"/>
  <c r="CE82" i="2"/>
  <c r="W82" i="2"/>
  <c r="T82" i="2" s="1"/>
  <c r="Q82" i="2" s="1"/>
  <c r="BB83" i="2" l="1"/>
  <c r="CG82" i="2"/>
  <c r="B10" i="2" s="1"/>
  <c r="AA10" i="2" s="1"/>
  <c r="AW82" i="2"/>
  <c r="AX82" i="2" s="1"/>
  <c r="BC83" i="2" l="1"/>
  <c r="B14" i="2"/>
  <c r="AY82" i="2"/>
  <c r="BD83" i="2" l="1"/>
  <c r="BE83" i="2" s="1"/>
  <c r="BF83" i="2" s="1"/>
  <c r="BG83" i="2" s="1"/>
  <c r="AZ82" i="2"/>
  <c r="BA82" i="2" l="1"/>
  <c r="BB82" i="2" l="1"/>
  <c r="BC82" i="2" l="1"/>
  <c r="BD82" i="2" l="1"/>
  <c r="BE82" i="2" l="1"/>
  <c r="BF82" i="2" l="1"/>
  <c r="BG8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FEH-NRW Arnd Hefer</author>
  </authors>
  <commentList>
    <comment ref="AA8" authorId="0" shapeId="0" xr:uid="{4BB83DA5-37B2-4C5F-BEE2-435C319E8285}">
      <text>
        <r>
          <rPr>
            <b/>
            <sz val="9"/>
            <color indexed="81"/>
            <rFont val="Segoe UI"/>
            <family val="2"/>
          </rPr>
          <t>FEH-NRW Arnd Hefer:</t>
        </r>
        <r>
          <rPr>
            <sz val="9"/>
            <color indexed="81"/>
            <rFont val="Segoe UI"/>
            <family val="2"/>
          </rPr>
          <t xml:space="preserve">
Eine Anrechnung von Erzeugungsleistung darf nur bei Verwendung eines EMS erfolgen</t>
        </r>
      </text>
    </comment>
    <comment ref="AE33" authorId="0" shapeId="0" xr:uid="{DFA33F7C-866A-483F-B395-D42B997CD62F}">
      <text>
        <r>
          <rPr>
            <b/>
            <sz val="9"/>
            <color indexed="81"/>
            <rFont val="Segoe UI"/>
            <family val="2"/>
          </rPr>
          <t>FEH-NRW Arnd Hefer:</t>
        </r>
        <r>
          <rPr>
            <sz val="9"/>
            <color indexed="81"/>
            <rFont val="Segoe UI"/>
            <family val="2"/>
          </rPr>
          <t xml:space="preserve">
Die Anzahl der Geräte wird in der Kategorie zusammen gefasst und kann in der Berechnungsformel nicht grösser als 1 sein für nsteuVE</t>
        </r>
      </text>
    </comment>
    <comment ref="AX33" authorId="0" shapeId="0" xr:uid="{DD0AE2AF-D5D7-4F7D-BAB0-86FDF248E460}">
      <text>
        <r>
          <rPr>
            <b/>
            <sz val="9"/>
            <color indexed="81"/>
            <rFont val="Segoe UI"/>
            <family val="2"/>
          </rPr>
          <t>FEH-NRW Arnd Hefer:</t>
        </r>
        <r>
          <rPr>
            <sz val="9"/>
            <color indexed="81"/>
            <rFont val="Segoe UI"/>
            <family val="2"/>
          </rPr>
          <t xml:space="preserve">
Die Anzahl der Geräte wird in der Kategorie zusammen gefasst und kann in der Berechnungsformel nicht grösser als 1 sein für nsteuVE</t>
        </r>
      </text>
    </comment>
  </commentList>
</comments>
</file>

<file path=xl/sharedStrings.xml><?xml version="1.0" encoding="utf-8"?>
<sst xmlns="http://schemas.openxmlformats.org/spreadsheetml/2006/main" count="443" uniqueCount="200">
  <si>
    <t xml:space="preserve"> </t>
  </si>
  <si>
    <t>(A) Strom Direktsteuerung</t>
  </si>
  <si>
    <t>Aktuelle Einspeisung PV</t>
  </si>
  <si>
    <t>Aktuelle Einspeisung aus Speicher</t>
  </si>
  <si>
    <t>in kW</t>
  </si>
  <si>
    <t xml:space="preserve">    Bezugsleistung in kW</t>
  </si>
  <si>
    <t>Ladepunkt 1</t>
  </si>
  <si>
    <t>Wärmepumpe 1</t>
  </si>
  <si>
    <t>Raumkühlung 1</t>
  </si>
  <si>
    <t>Stromspeicher 1</t>
  </si>
  <si>
    <t>Ladepunkt 2</t>
  </si>
  <si>
    <t>Wärmepumpe 2</t>
  </si>
  <si>
    <t>Raumkühlung 2</t>
  </si>
  <si>
    <t>Stromspeicher 2</t>
  </si>
  <si>
    <t>Ladepunkt 3</t>
  </si>
  <si>
    <t>Wärmepumpe 3</t>
  </si>
  <si>
    <t>Raumkühlung 3</t>
  </si>
  <si>
    <t>Stromspeicher 3</t>
  </si>
  <si>
    <t>Ladepunkt 4</t>
  </si>
  <si>
    <t>Wärmepumpe 4</t>
  </si>
  <si>
    <t>Raumkühlung 4</t>
  </si>
  <si>
    <t>Stromspeicher 4</t>
  </si>
  <si>
    <t>Ladepunkt 5</t>
  </si>
  <si>
    <t>Wärmepumpe 5</t>
  </si>
  <si>
    <t>Raumkühlung 5</t>
  </si>
  <si>
    <t>Stromspeicher 5</t>
  </si>
  <si>
    <t>Ladepunkt 6</t>
  </si>
  <si>
    <t>Wärmepumpe 6</t>
  </si>
  <si>
    <t>Raumkühlung 6</t>
  </si>
  <si>
    <t>Stromspeicher 6</t>
  </si>
  <si>
    <t>Ladepunkt 7</t>
  </si>
  <si>
    <t>Wärmepumpe 7</t>
  </si>
  <si>
    <t>Raumkühlung 7</t>
  </si>
  <si>
    <t>Stromspeicher 7</t>
  </si>
  <si>
    <t>Ladepunkt 8</t>
  </si>
  <si>
    <t>Wärmepumpe 8</t>
  </si>
  <si>
    <t>Raumkühlung 8</t>
  </si>
  <si>
    <t>Stromspeicher 8</t>
  </si>
  <si>
    <t>Ladepunkt 9</t>
  </si>
  <si>
    <t>Wärmepumpe 9</t>
  </si>
  <si>
    <t>Raumkühlung 9</t>
  </si>
  <si>
    <t>Stromspeicher 9</t>
  </si>
  <si>
    <t>Ladepunkt 10</t>
  </si>
  <si>
    <t>Wärmepumpe 10</t>
  </si>
  <si>
    <t>Raumkühlung 10</t>
  </si>
  <si>
    <t>Stromspeicher 10</t>
  </si>
  <si>
    <t xml:space="preserve">Anzahl  </t>
  </si>
  <si>
    <t>Summe Leistung</t>
  </si>
  <si>
    <t>+</t>
  </si>
  <si>
    <t xml:space="preserve">   - 1) x</t>
  </si>
  <si>
    <t>x 4,2 kW</t>
  </si>
  <si>
    <t>) + (</t>
  </si>
  <si>
    <t xml:space="preserve">  -1) x</t>
  </si>
  <si>
    <t>x</t>
  </si>
  <si>
    <t>4,2kW</t>
  </si>
  <si>
    <t>GZF = anzuwendendender Gleichzeitigkeitsfaktor, hier</t>
  </si>
  <si>
    <r>
      <t>n</t>
    </r>
    <r>
      <rPr>
        <sz val="9"/>
        <color theme="1"/>
        <rFont val="Roboto"/>
      </rPr>
      <t>steuVE</t>
    </r>
  </si>
  <si>
    <t>&gt;=9</t>
  </si>
  <si>
    <t>GZF</t>
  </si>
  <si>
    <t>Leistung Summe</t>
  </si>
  <si>
    <t>EMS_nsteuVE_anzurechnen</t>
  </si>
  <si>
    <t>EMS Leistung Anzurechnen</t>
  </si>
  <si>
    <t>Direkt Leist Anzurechnen</t>
  </si>
  <si>
    <t>Anzahl</t>
  </si>
  <si>
    <t>Anzahl direkt anzurechnen</t>
  </si>
  <si>
    <t>2.4.2. Rechnerische Zusammenfassung von Anlagen (nur WP und Klima)</t>
  </si>
  <si>
    <t>Wärmepumpe</t>
  </si>
  <si>
    <t>Leistung eingegeben 0 zählt nicht bei Anzahl</t>
  </si>
  <si>
    <t>Klimaanlage</t>
  </si>
  <si>
    <t>Ladepunkte</t>
  </si>
  <si>
    <t>E-Speicher</t>
  </si>
  <si>
    <t>0 Leistung kleiner 4,2 KW</t>
  </si>
  <si>
    <t>nsteuVE</t>
  </si>
  <si>
    <t xml:space="preserve">Faktor </t>
  </si>
  <si>
    <t>GFZ</t>
  </si>
  <si>
    <t>Skalierungsfaktor</t>
  </si>
  <si>
    <t>P Summe WP</t>
  </si>
  <si>
    <t>P Summe KL</t>
  </si>
  <si>
    <t xml:space="preserve">nsteuVE </t>
  </si>
  <si>
    <t>fester Wert</t>
  </si>
  <si>
    <t>Pmin &gt; 11</t>
  </si>
  <si>
    <t>Pmin &lt; 11</t>
  </si>
  <si>
    <t>Pmin einsetzen</t>
  </si>
  <si>
    <t>Pmin Direktsuerung</t>
  </si>
  <si>
    <t>auf Grund 11 KW-Regel</t>
  </si>
  <si>
    <t>Pmin EMS WP-KL &gt; 11</t>
  </si>
  <si>
    <t>Pmin EMS</t>
  </si>
  <si>
    <t>Pmin EMS WP-KL &lt; 11</t>
  </si>
  <si>
    <t>WP-Klima &gt;11KW</t>
  </si>
  <si>
    <t>WP Klima &lt; 11</t>
  </si>
  <si>
    <t>Pmin, 14a = 4,2 kW + (nsteuVE – 1) x GZF x 4,2 kW</t>
  </si>
  <si>
    <t xml:space="preserve">Max(0,4 x Psumme WP; 0,4 x PSumme Klima ) + (nsteuVE – 1) x GZF x 4,2 kW </t>
  </si>
  <si>
    <t>11KW Regel</t>
  </si>
  <si>
    <t>WP werden mehere Geräte als Gruppe zusammen gefasst, daher n=1 wenn 1 oder mehr Geräte vorhanden</t>
  </si>
  <si>
    <t>KL werden mehere Geräte als Gruppe zusammen gefasst, daher n=1 wenn 1 oder mehr Geräte vorhanden</t>
  </si>
  <si>
    <t>Maximale Stromaufnahme Wärmepumpen Hoval</t>
  </si>
  <si>
    <t>UltraSource B cf (8)</t>
  </si>
  <si>
    <t>UltraSource B cf (11)</t>
  </si>
  <si>
    <t>UltraSource B cf (17)</t>
  </si>
  <si>
    <t>UltraSource B cp (8)</t>
  </si>
  <si>
    <t>UltraSource B cp (11)</t>
  </si>
  <si>
    <t>Belaria pro cf (8)</t>
  </si>
  <si>
    <t>Belaria pro cf (13)</t>
  </si>
  <si>
    <t>Belaria pro cf (15)</t>
  </si>
  <si>
    <t>Belaria pro cp (8)</t>
  </si>
  <si>
    <t>Belaria pro cp (13)</t>
  </si>
  <si>
    <t>Belaria pro (40)</t>
  </si>
  <si>
    <t>Belaria pro (50)</t>
  </si>
  <si>
    <t>max. elektrische Leistungsaufnahme Wärmepumpe</t>
  </si>
  <si>
    <t>UltraSource T cf (8)</t>
  </si>
  <si>
    <t>UltraSource T cf (13)</t>
  </si>
  <si>
    <t>UltraSource T cp (8)</t>
  </si>
  <si>
    <t>UltraSource T cp (13)</t>
  </si>
  <si>
    <t>Thermalia twin (26)</t>
  </si>
  <si>
    <t>Thermalia twin (36)</t>
  </si>
  <si>
    <t>Thermalia twin (42)</t>
  </si>
  <si>
    <t>Thermalia twin H (13)</t>
  </si>
  <si>
    <t>Thermalia twin H (19)</t>
  </si>
  <si>
    <t>Thermalia twin H (22)</t>
  </si>
  <si>
    <t>Thermalia dual (55)</t>
  </si>
  <si>
    <t>Thermalia dual (70)</t>
  </si>
  <si>
    <t>Thermaila dual (85)</t>
  </si>
  <si>
    <t>Thermalia dual (110)</t>
  </si>
  <si>
    <t>Thermalia dual (140)</t>
  </si>
  <si>
    <t>Thermalia dual H (35)</t>
  </si>
  <si>
    <t>Thermalia dual H (50)</t>
  </si>
  <si>
    <t>Thermalia dual H (70)</t>
  </si>
  <si>
    <t>Thermalia dual H (90)</t>
  </si>
  <si>
    <t>Thermalia dual R (55)</t>
  </si>
  <si>
    <t>Thermalia dual R (70)</t>
  </si>
  <si>
    <t>Thermaila dual R (85)</t>
  </si>
  <si>
    <t>Thermalia dual R (110)</t>
  </si>
  <si>
    <t>Thermalia dual R (140)</t>
  </si>
  <si>
    <t>UltraSource T cf (17)</t>
  </si>
  <si>
    <r>
      <t>P</t>
    </r>
    <r>
      <rPr>
        <sz val="8"/>
        <color theme="1"/>
        <rFont val="Arial "/>
      </rPr>
      <t>min</t>
    </r>
    <r>
      <rPr>
        <sz val="11"/>
        <color theme="1"/>
        <rFont val="Arial "/>
      </rPr>
      <t xml:space="preserve"> in kW Direktsteuerung</t>
    </r>
  </si>
  <si>
    <r>
      <t>P</t>
    </r>
    <r>
      <rPr>
        <sz val="8"/>
        <color theme="1"/>
        <rFont val="Arial "/>
      </rPr>
      <t>min</t>
    </r>
    <r>
      <rPr>
        <sz val="11"/>
        <color theme="1"/>
        <rFont val="Arial "/>
      </rPr>
      <t xml:space="preserve"> in kW Direktsteuerung bei Einspeisung</t>
    </r>
  </si>
  <si>
    <r>
      <t>P</t>
    </r>
    <r>
      <rPr>
        <sz val="8"/>
        <color theme="1"/>
        <rFont val="Arial "/>
      </rPr>
      <t>min</t>
    </r>
    <r>
      <rPr>
        <sz val="11"/>
        <color theme="1"/>
        <rFont val="Arial "/>
      </rPr>
      <t xml:space="preserve"> in kW mit </t>
    </r>
    <r>
      <rPr>
        <b/>
        <sz val="11"/>
        <color theme="1"/>
        <rFont val="Arial "/>
      </rPr>
      <t>EMS</t>
    </r>
  </si>
  <si>
    <r>
      <t>P</t>
    </r>
    <r>
      <rPr>
        <sz val="8"/>
        <color theme="1"/>
        <rFont val="Arial "/>
      </rPr>
      <t>min</t>
    </r>
    <r>
      <rPr>
        <sz val="11"/>
        <color theme="1"/>
        <rFont val="Arial "/>
      </rPr>
      <t xml:space="preserve"> in kW mit </t>
    </r>
    <r>
      <rPr>
        <b/>
        <sz val="11"/>
        <color theme="1"/>
        <rFont val="Arial "/>
      </rPr>
      <t>EMS</t>
    </r>
    <r>
      <rPr>
        <sz val="11"/>
        <color theme="1"/>
        <rFont val="Arial "/>
      </rPr>
      <t xml:space="preserve"> bei Einspeisung</t>
    </r>
  </si>
  <si>
    <r>
      <t xml:space="preserve">(A) Strom </t>
    </r>
    <r>
      <rPr>
        <b/>
        <sz val="11"/>
        <color theme="1"/>
        <rFont val="Arial "/>
      </rPr>
      <t>EMS</t>
    </r>
  </si>
  <si>
    <r>
      <t xml:space="preserve">Berechnung Pmin, 14a für Anlagen mit </t>
    </r>
    <r>
      <rPr>
        <b/>
        <sz val="11"/>
        <color theme="1"/>
        <rFont val="Arial "/>
      </rPr>
      <t>EMS</t>
    </r>
    <r>
      <rPr>
        <sz val="11"/>
        <color theme="1"/>
        <rFont val="Arial "/>
      </rPr>
      <t xml:space="preserve"> (</t>
    </r>
    <r>
      <rPr>
        <b/>
        <sz val="11"/>
        <color theme="1"/>
        <rFont val="Arial "/>
      </rPr>
      <t>E</t>
    </r>
    <r>
      <rPr>
        <sz val="11"/>
        <color theme="1"/>
        <rFont val="Arial "/>
      </rPr>
      <t>nergie-</t>
    </r>
    <r>
      <rPr>
        <b/>
        <sz val="11"/>
        <color theme="1"/>
        <rFont val="Arial "/>
      </rPr>
      <t>M</t>
    </r>
    <r>
      <rPr>
        <sz val="11"/>
        <color theme="1"/>
        <rFont val="Arial "/>
      </rPr>
      <t>anagement-</t>
    </r>
    <r>
      <rPr>
        <b/>
        <sz val="11"/>
        <color theme="1"/>
        <rFont val="Arial "/>
      </rPr>
      <t>S</t>
    </r>
    <r>
      <rPr>
        <sz val="11"/>
        <color theme="1"/>
        <rFont val="Arial "/>
      </rPr>
      <t>ystem) nach BK6-22-300, Anlage 1</t>
    </r>
  </si>
  <si>
    <r>
      <t>P</t>
    </r>
    <r>
      <rPr>
        <sz val="9"/>
        <color theme="1"/>
        <rFont val="Arial "/>
      </rPr>
      <t>min, 14a</t>
    </r>
    <r>
      <rPr>
        <sz val="11"/>
        <color theme="1"/>
        <rFont val="Arial "/>
      </rPr>
      <t xml:space="preserve"> = 4,2 kW + (nsteuVE   – 1) x      GZF      x 4,2 kW</t>
    </r>
  </si>
  <si>
    <r>
      <t>P</t>
    </r>
    <r>
      <rPr>
        <sz val="8"/>
        <color theme="1"/>
        <rFont val="Arial "/>
      </rPr>
      <t>Erzeugung</t>
    </r>
  </si>
  <si>
    <r>
      <t>P</t>
    </r>
    <r>
      <rPr>
        <sz val="9"/>
        <color theme="1"/>
        <rFont val="Arial "/>
      </rPr>
      <t>min, 14a</t>
    </r>
    <r>
      <rPr>
        <sz val="11"/>
        <color theme="1"/>
        <rFont val="Arial "/>
      </rPr>
      <t xml:space="preserve"> = 4,2 kW + (</t>
    </r>
  </si>
  <si>
    <r>
      <t>P</t>
    </r>
    <r>
      <rPr>
        <sz val="9"/>
        <rFont val="Arial "/>
      </rPr>
      <t>min, 14a</t>
    </r>
    <r>
      <rPr>
        <sz val="11"/>
        <rFont val="Arial "/>
      </rPr>
      <t xml:space="preserve"> = Max ( 0,4 x Psumme WP; 0,4 x PSumme Klima ) + (nsteuVE – 1) x   GZF     x 4,2 kW </t>
    </r>
  </si>
  <si>
    <r>
      <t>P</t>
    </r>
    <r>
      <rPr>
        <sz val="9"/>
        <rFont val="Arial "/>
      </rPr>
      <t>min, 14a</t>
    </r>
    <r>
      <rPr>
        <sz val="11"/>
        <rFont val="Arial "/>
      </rPr>
      <t xml:space="preserve"> = Max ( </t>
    </r>
  </si>
  <si>
    <t>Belaria cf ICM (13)</t>
  </si>
  <si>
    <t>Belaria cf ICM (8)</t>
  </si>
  <si>
    <t>Wahl</t>
  </si>
  <si>
    <t xml:space="preserve">Thermalia twin (20) </t>
  </si>
  <si>
    <r>
      <t xml:space="preserve">Belaria twin I (20) </t>
    </r>
    <r>
      <rPr>
        <sz val="11"/>
        <color rgb="FFFF0000"/>
        <rFont val="Aptos Narrow"/>
        <family val="2"/>
        <scheme val="minor"/>
      </rPr>
      <t>A20/W55</t>
    </r>
  </si>
  <si>
    <r>
      <t xml:space="preserve">Belaria twin I (25) </t>
    </r>
    <r>
      <rPr>
        <sz val="11"/>
        <color rgb="FFFF0000"/>
        <rFont val="Aptos Narrow"/>
        <family val="2"/>
        <scheme val="minor"/>
      </rPr>
      <t>A20/W55</t>
    </r>
  </si>
  <si>
    <r>
      <t xml:space="preserve">Belaria twin I (30) </t>
    </r>
    <r>
      <rPr>
        <sz val="11"/>
        <color rgb="FFFF0000"/>
        <rFont val="Aptos Narrow"/>
        <family val="2"/>
        <scheme val="minor"/>
      </rPr>
      <t>A20/W55</t>
    </r>
  </si>
  <si>
    <r>
      <t xml:space="preserve">Belaria twin IR (20) </t>
    </r>
    <r>
      <rPr>
        <sz val="11"/>
        <color rgb="FFFF0000"/>
        <rFont val="Aptos Narrow"/>
        <family val="2"/>
        <scheme val="minor"/>
      </rPr>
      <t>A20/W55</t>
    </r>
  </si>
  <si>
    <r>
      <t xml:space="preserve">Belaria twin IR (25) </t>
    </r>
    <r>
      <rPr>
        <sz val="11"/>
        <color rgb="FFFF0000"/>
        <rFont val="Aptos Narrow"/>
        <family val="2"/>
        <scheme val="minor"/>
      </rPr>
      <t>A20/W55</t>
    </r>
  </si>
  <si>
    <r>
      <t xml:space="preserve">Belaria twin IR (30) </t>
    </r>
    <r>
      <rPr>
        <sz val="11"/>
        <color rgb="FFFF0000"/>
        <rFont val="Aptos Narrow"/>
        <family val="2"/>
        <scheme val="minor"/>
      </rPr>
      <t>A20/W55</t>
    </r>
  </si>
  <si>
    <t>inkl. E-Heizstab</t>
  </si>
  <si>
    <t>Heizstab Puffer / WW 1</t>
  </si>
  <si>
    <t>Heizstab Puffer / WW 2</t>
  </si>
  <si>
    <t>Heizstab Puffer / WW 3</t>
  </si>
  <si>
    <t>Heizstab Puffer / WW 4</t>
  </si>
  <si>
    <t>Heizstab Puffer / WW 5</t>
  </si>
  <si>
    <t>Heizstab Puffer / WW 6</t>
  </si>
  <si>
    <t>Heizstab Puffer / WW 7</t>
  </si>
  <si>
    <t>Heizstab Puffer / WW 8</t>
  </si>
  <si>
    <t>Heizstab Puffer / WW 9</t>
  </si>
  <si>
    <t>Heizstab Puffer / WW 10</t>
  </si>
  <si>
    <t>Pmin Direktsteuerung</t>
  </si>
  <si>
    <t>Summe WP/KL/Heizstab</t>
  </si>
  <si>
    <t>Psumme Heizstab</t>
  </si>
  <si>
    <t>Heizstab</t>
  </si>
  <si>
    <t>dreifachverschachtelung wenn funktion</t>
  </si>
  <si>
    <t>Klima oder WP oder Heizstab über 11 KW</t>
  </si>
  <si>
    <t>WP größer als Heizstab oder Klima</t>
  </si>
  <si>
    <t>WP ist grösser als Klima und Heizstab</t>
  </si>
  <si>
    <t>Entgeltmodelle</t>
  </si>
  <si>
    <t>Modul 1: „Pauschaler Ansatz“</t>
  </si>
  <si>
    <t>Modul 2: „Prozentueller Ansatz“</t>
  </si>
  <si>
    <t>Modul 3: „Zeitvariabler Ansatz“</t>
  </si>
  <si>
    <t xml:space="preserve">50,-€/a als Ausgleich der Mehrkosten </t>
  </si>
  <si>
    <t>für intelligente Messstelle gem. MsbG</t>
  </si>
  <si>
    <t>30,-€/a Steuerbox gem MsbG</t>
  </si>
  <si>
    <t>o</t>
  </si>
  <si>
    <t xml:space="preserve">Netzbetreiberindividuelle Stabilitätsprämie pro </t>
  </si>
  <si>
    <t>steuerbare Verbrauchseinrichtung</t>
  </si>
  <si>
    <t xml:space="preserve">aber noch 2025 kommen. </t>
  </si>
  <si>
    <r>
      <rPr>
        <b/>
        <sz val="11"/>
        <color theme="1"/>
        <rFont val="Arial "/>
      </rPr>
      <t>1)</t>
    </r>
    <r>
      <rPr>
        <sz val="11"/>
        <color theme="1"/>
        <rFont val="Arial "/>
      </rPr>
      <t xml:space="preserve"> Abwicklung benötigt </t>
    </r>
    <r>
      <rPr>
        <u/>
        <sz val="11"/>
        <color theme="1"/>
        <rFont val="Arial "/>
      </rPr>
      <t xml:space="preserve">keine </t>
    </r>
    <r>
      <rPr>
        <sz val="11"/>
        <color theme="1"/>
        <rFont val="Arial "/>
      </rPr>
      <t>separate Verbrauchsmessung</t>
    </r>
  </si>
  <si>
    <r>
      <rPr>
        <b/>
        <sz val="11"/>
        <color theme="1"/>
        <rFont val="Arial "/>
      </rPr>
      <t>2)</t>
    </r>
    <r>
      <rPr>
        <sz val="11"/>
        <color theme="1"/>
        <rFont val="Arial "/>
      </rPr>
      <t xml:space="preserve"> Pauschaler Rabatt vom Netztreiber</t>
    </r>
  </si>
  <si>
    <r>
      <rPr>
        <b/>
        <sz val="11"/>
        <color theme="1"/>
        <rFont val="Arial "/>
      </rPr>
      <t xml:space="preserve">1) </t>
    </r>
    <r>
      <rPr>
        <sz val="11"/>
        <color theme="1"/>
        <rFont val="Arial "/>
      </rPr>
      <t xml:space="preserve">Ist noch nicht ausgearbeitet, soll </t>
    </r>
  </si>
  <si>
    <r>
      <rPr>
        <b/>
        <sz val="11"/>
        <color theme="1"/>
        <rFont val="Arial "/>
      </rPr>
      <t>1)</t>
    </r>
    <r>
      <rPr>
        <sz val="11"/>
        <color theme="1"/>
        <rFont val="Arial "/>
      </rPr>
      <t xml:space="preserve"> Abwicklung benötigt </t>
    </r>
    <r>
      <rPr>
        <u/>
        <sz val="11"/>
        <color theme="1"/>
        <rFont val="Arial "/>
      </rPr>
      <t xml:space="preserve">eine </t>
    </r>
    <r>
      <rPr>
        <sz val="11"/>
        <color theme="1"/>
        <rFont val="Arial "/>
      </rPr>
      <t>separate  Verbrauchsmessung</t>
    </r>
  </si>
  <si>
    <r>
      <rPr>
        <b/>
        <sz val="11"/>
        <color theme="1"/>
        <rFont val="Arial "/>
      </rPr>
      <t xml:space="preserve">2) </t>
    </r>
    <r>
      <rPr>
        <sz val="11"/>
        <color theme="1"/>
        <rFont val="Arial "/>
      </rPr>
      <t>Prozentuale Reduzierung des Arbeitspreises der</t>
    </r>
  </si>
  <si>
    <t xml:space="preserve"> Netzbetreiber um 60 % (einmalige Festlegung)</t>
  </si>
  <si>
    <r>
      <rPr>
        <b/>
        <sz val="11"/>
        <color theme="1"/>
        <rFont val="Arial "/>
      </rPr>
      <t>3)</t>
    </r>
    <r>
      <rPr>
        <sz val="11"/>
        <color theme="1"/>
        <rFont val="Arial "/>
      </rPr>
      <t xml:space="preserve"> Grundpreis des Netzbetreibers nur für eine Messstelle</t>
    </r>
  </si>
  <si>
    <r>
      <rPr>
        <b/>
        <sz val="11"/>
        <color theme="1"/>
        <rFont val="Arial "/>
      </rPr>
      <t>4)</t>
    </r>
    <r>
      <rPr>
        <sz val="11"/>
        <color theme="1"/>
        <rFont val="Arial "/>
      </rPr>
      <t xml:space="preserve"> Kombinierbar mit der Befreiung des Wärmestroms von</t>
    </r>
  </si>
  <si>
    <t>Bezugspreis um ca. 1 ct/kWh</t>
  </si>
  <si>
    <t xml:space="preserve">Energiefinanzierungsgesetz. Reduziert den </t>
  </si>
  <si>
    <t>der KWK- und Offshore-Umlage  nach</t>
  </si>
  <si>
    <t>Belaria pro (20)</t>
  </si>
  <si>
    <t>Belaria pro (25)</t>
  </si>
  <si>
    <t>Belaria pro (24)</t>
  </si>
  <si>
    <t xml:space="preserve">EnergyDim-Tool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</si>
</sst>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Roboto"/>
    </font>
    <font>
      <sz val="9"/>
      <color theme="1"/>
      <name val="Roboto"/>
    </font>
    <font>
      <sz val="14"/>
      <color theme="1"/>
      <name val="Roboto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1"/>
      <color rgb="FFFF0000"/>
      <name val="Aptos Narrow"/>
      <family val="2"/>
      <scheme val="minor"/>
    </font>
    <font>
      <sz val="11"/>
      <color theme="1"/>
      <name val="Arial "/>
    </font>
    <font>
      <sz val="8"/>
      <color theme="1"/>
      <name val="Arial "/>
    </font>
    <font>
      <b/>
      <sz val="11"/>
      <color theme="1"/>
      <name val="Arial "/>
    </font>
    <font>
      <sz val="9"/>
      <color theme="1"/>
      <name val="Arial "/>
    </font>
    <font>
      <sz val="11"/>
      <color theme="2"/>
      <name val="Arial "/>
    </font>
    <font>
      <sz val="11"/>
      <name val="Arial "/>
    </font>
    <font>
      <sz val="9"/>
      <name val="Arial "/>
    </font>
    <font>
      <u/>
      <sz val="11"/>
      <color theme="1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FF0000"/>
      <name val="Arial "/>
    </font>
    <font>
      <b/>
      <sz val="11"/>
      <color rgb="FFFF0000"/>
      <name val="Arial 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40"/>
      <color theme="1"/>
      <name val="Aptos Narrow"/>
      <family val="2"/>
      <scheme val="minor"/>
    </font>
    <font>
      <b/>
      <sz val="15"/>
      <color theme="1"/>
      <name val="Aptos Narrow"/>
      <family val="2"/>
      <scheme val="minor"/>
    </font>
    <font>
      <u/>
      <sz val="11"/>
      <color theme="1"/>
      <name val="Arial "/>
    </font>
    <font>
      <b/>
      <sz val="20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78">
    <xf numFmtId="0" fontId="0" fillId="0" borderId="0" xfId="0"/>
    <xf numFmtId="0" fontId="2" fillId="0" borderId="0" xfId="0" applyFont="1"/>
    <xf numFmtId="0" fontId="7" fillId="0" borderId="0" xfId="0" applyFont="1"/>
    <xf numFmtId="164" fontId="0" fillId="0" borderId="0" xfId="0" applyNumberFormat="1"/>
    <xf numFmtId="0" fontId="8" fillId="0" borderId="0" xfId="0" applyFont="1"/>
    <xf numFmtId="0" fontId="0" fillId="4" borderId="0" xfId="0" applyFill="1"/>
    <xf numFmtId="0" fontId="8" fillId="4" borderId="0" xfId="0" applyFont="1" applyFill="1"/>
    <xf numFmtId="0" fontId="8" fillId="4" borderId="0" xfId="0" applyFont="1" applyFill="1" applyAlignment="1">
      <alignment horizontal="left"/>
    </xf>
    <xf numFmtId="0" fontId="8" fillId="4" borderId="0" xfId="0" applyFont="1" applyFill="1" applyAlignment="1">
      <alignment horizontal="right"/>
    </xf>
    <xf numFmtId="0" fontId="10" fillId="4" borderId="0" xfId="0" applyFont="1" applyFill="1" applyAlignment="1">
      <alignment horizontal="center"/>
    </xf>
    <xf numFmtId="0" fontId="8" fillId="4" borderId="0" xfId="0" applyFont="1" applyFill="1" applyAlignment="1">
      <alignment horizontal="center"/>
    </xf>
    <xf numFmtId="0" fontId="15" fillId="0" borderId="0" xfId="1"/>
    <xf numFmtId="0" fontId="7" fillId="2" borderId="0" xfId="0" applyFont="1" applyFill="1"/>
    <xf numFmtId="0" fontId="2" fillId="4" borderId="0" xfId="0" applyFont="1" applyFill="1"/>
    <xf numFmtId="49" fontId="8" fillId="4" borderId="0" xfId="0" applyNumberFormat="1" applyFont="1" applyFill="1"/>
    <xf numFmtId="0" fontId="12" fillId="4" borderId="0" xfId="0" applyFont="1" applyFill="1"/>
    <xf numFmtId="0" fontId="13" fillId="4" borderId="0" xfId="0" applyFont="1" applyFill="1"/>
    <xf numFmtId="0" fontId="16" fillId="0" borderId="0" xfId="0" applyFont="1"/>
    <xf numFmtId="0" fontId="8" fillId="5" borderId="1" xfId="0" applyFont="1" applyFill="1" applyBorder="1" applyProtection="1">
      <protection locked="0"/>
    </xf>
    <xf numFmtId="1" fontId="8" fillId="3" borderId="2" xfId="0" applyNumberFormat="1" applyFont="1" applyFill="1" applyBorder="1"/>
    <xf numFmtId="2" fontId="8" fillId="3" borderId="5" xfId="0" applyNumberFormat="1" applyFont="1" applyFill="1" applyBorder="1"/>
    <xf numFmtId="0" fontId="10" fillId="4" borderId="0" xfId="0" applyFont="1" applyFill="1"/>
    <xf numFmtId="0" fontId="2" fillId="6" borderId="0" xfId="0" applyFont="1" applyFill="1"/>
    <xf numFmtId="0" fontId="7" fillId="0" borderId="0" xfId="0" applyFont="1" applyAlignment="1">
      <alignment horizontal="center"/>
    </xf>
    <xf numFmtId="0" fontId="7" fillId="6" borderId="0" xfId="0" applyFont="1" applyFill="1"/>
    <xf numFmtId="0" fontId="17" fillId="6" borderId="0" xfId="0" applyFont="1" applyFill="1"/>
    <xf numFmtId="0" fontId="18" fillId="6" borderId="0" xfId="0" applyFont="1" applyFill="1"/>
    <xf numFmtId="0" fontId="17" fillId="6" borderId="0" xfId="0" applyFont="1" applyFill="1" applyAlignment="1">
      <alignment horizontal="left"/>
    </xf>
    <xf numFmtId="0" fontId="19" fillId="6" borderId="0" xfId="0" applyFont="1" applyFill="1"/>
    <xf numFmtId="0" fontId="19" fillId="6" borderId="0" xfId="0" applyFont="1" applyFill="1" applyAlignment="1">
      <alignment horizontal="center"/>
    </xf>
    <xf numFmtId="0" fontId="19" fillId="6" borderId="0" xfId="0" applyFont="1" applyFill="1" applyProtection="1">
      <protection hidden="1"/>
    </xf>
    <xf numFmtId="0" fontId="19" fillId="6" borderId="0" xfId="0" applyFont="1" applyFill="1" applyAlignment="1">
      <alignment horizontal="left"/>
    </xf>
    <xf numFmtId="0" fontId="19" fillId="6" borderId="0" xfId="0" applyFont="1" applyFill="1" applyAlignment="1">
      <alignment horizontal="center" vertical="center" wrapText="1"/>
    </xf>
    <xf numFmtId="0" fontId="10" fillId="0" borderId="0" xfId="0" applyFont="1"/>
    <xf numFmtId="0" fontId="8" fillId="0" borderId="0" xfId="0" applyFont="1" applyAlignment="1">
      <alignment horizontal="left"/>
    </xf>
    <xf numFmtId="0" fontId="0" fillId="4" borderId="0" xfId="0" applyFill="1" applyAlignment="1">
      <alignment vertical="center"/>
    </xf>
    <xf numFmtId="0" fontId="20" fillId="0" borderId="0" xfId="0" applyFont="1"/>
    <xf numFmtId="0" fontId="8" fillId="4" borderId="0" xfId="0" applyFont="1" applyFill="1" applyAlignment="1">
      <alignment horizontal="right" vertical="center"/>
    </xf>
    <xf numFmtId="0" fontId="0" fillId="2" borderId="0" xfId="0" applyFill="1"/>
    <xf numFmtId="164" fontId="0" fillId="2" borderId="0" xfId="0" applyNumberFormat="1" applyFill="1"/>
    <xf numFmtId="0" fontId="24" fillId="0" borderId="0" xfId="0" applyFont="1" applyAlignment="1">
      <alignment horizontal="center" vertical="center"/>
    </xf>
    <xf numFmtId="0" fontId="19" fillId="6" borderId="0" xfId="0" applyFont="1" applyFill="1" applyAlignment="1">
      <alignment horizontal="center"/>
    </xf>
    <xf numFmtId="0" fontId="19" fillId="6" borderId="0" xfId="0" applyFont="1" applyFill="1" applyAlignment="1">
      <alignment horizontal="left"/>
    </xf>
    <xf numFmtId="0" fontId="19" fillId="6" borderId="0" xfId="0" applyFont="1" applyFill="1" applyAlignment="1">
      <alignment horizontal="center" wrapText="1"/>
    </xf>
    <xf numFmtId="0" fontId="2" fillId="4" borderId="3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12" fillId="4" borderId="0" xfId="0" applyFont="1" applyFill="1" applyAlignment="1">
      <alignment horizontal="center"/>
    </xf>
    <xf numFmtId="49" fontId="8" fillId="4" borderId="0" xfId="0" applyNumberFormat="1" applyFont="1" applyFill="1" applyAlignment="1">
      <alignment horizontal="center"/>
    </xf>
    <xf numFmtId="0" fontId="13" fillId="4" borderId="0" xfId="0" applyFont="1" applyFill="1" applyAlignment="1">
      <alignment horizontal="left"/>
    </xf>
    <xf numFmtId="0" fontId="4" fillId="4" borderId="3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10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1" fontId="8" fillId="3" borderId="2" xfId="0" applyNumberFormat="1" applyFont="1" applyFill="1" applyBorder="1" applyAlignment="1">
      <alignment horizontal="right"/>
    </xf>
    <xf numFmtId="0" fontId="8" fillId="5" borderId="1" xfId="0" applyFont="1" applyFill="1" applyBorder="1" applyAlignment="1" applyProtection="1">
      <alignment horizontal="right"/>
      <protection locked="0"/>
    </xf>
    <xf numFmtId="0" fontId="8" fillId="5" borderId="2" xfId="0" applyFont="1" applyFill="1" applyBorder="1" applyAlignment="1" applyProtection="1">
      <alignment horizontal="right"/>
      <protection locked="0"/>
    </xf>
    <xf numFmtId="0" fontId="8" fillId="4" borderId="0" xfId="0" applyFont="1" applyFill="1" applyAlignment="1">
      <alignment horizontal="center"/>
    </xf>
    <xf numFmtId="49" fontId="8" fillId="4" borderId="0" xfId="0" applyNumberFormat="1" applyFont="1" applyFill="1" applyAlignment="1">
      <alignment horizontal="left"/>
    </xf>
    <xf numFmtId="0" fontId="12" fillId="3" borderId="0" xfId="0" applyFont="1" applyFill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2" fontId="8" fillId="3" borderId="5" xfId="0" applyNumberFormat="1" applyFont="1" applyFill="1" applyBorder="1" applyAlignment="1">
      <alignment horizontal="right"/>
    </xf>
    <xf numFmtId="0" fontId="8" fillId="3" borderId="0" xfId="0" applyFont="1" applyFill="1" applyAlignment="1">
      <alignment horizontal="right"/>
    </xf>
    <xf numFmtId="0" fontId="8" fillId="4" borderId="0" xfId="0" applyFont="1" applyFill="1"/>
    <xf numFmtId="2" fontId="8" fillId="3" borderId="0" xfId="0" applyNumberFormat="1" applyFont="1" applyFill="1" applyAlignment="1">
      <alignment horizontal="right"/>
    </xf>
    <xf numFmtId="1" fontId="19" fillId="6" borderId="0" xfId="0" applyNumberFormat="1" applyFont="1" applyFill="1" applyAlignment="1">
      <alignment horizontal="center"/>
    </xf>
    <xf numFmtId="0" fontId="19" fillId="6" borderId="0" xfId="0" applyFont="1" applyFill="1"/>
    <xf numFmtId="0" fontId="19" fillId="6" borderId="0" xfId="0" applyFont="1" applyFill="1" applyAlignment="1">
      <alignment wrapText="1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2" fillId="4" borderId="0" xfId="0" applyFont="1" applyFill="1" applyAlignment="1">
      <alignment horizontal="center" vertical="center"/>
    </xf>
    <xf numFmtId="0" fontId="21" fillId="4" borderId="0" xfId="0" applyFont="1" applyFill="1" applyAlignment="1">
      <alignment horizontal="center" vertical="center"/>
    </xf>
    <xf numFmtId="2" fontId="19" fillId="6" borderId="0" xfId="0" applyNumberFormat="1" applyFont="1" applyFill="1" applyAlignment="1">
      <alignment horizontal="center"/>
    </xf>
    <xf numFmtId="0" fontId="8" fillId="5" borderId="0" xfId="0" applyFont="1" applyFill="1" applyAlignment="1" applyProtection="1">
      <alignment horizontal="right"/>
      <protection locked="0"/>
    </xf>
  </cellXfs>
  <cellStyles count="2">
    <cellStyle name="Link" xfId="1" builtinId="8"/>
    <cellStyle name="Standard" xfId="0" builtinId="0"/>
  </cellStyles>
  <dxfs count="7"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sv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71</xdr:col>
      <xdr:colOff>76648</xdr:colOff>
      <xdr:row>7</xdr:row>
      <xdr:rowOff>34963</xdr:rowOff>
    </xdr:from>
    <xdr:to>
      <xdr:col>78</xdr:col>
      <xdr:colOff>55257</xdr:colOff>
      <xdr:row>12</xdr:row>
      <xdr:rowOff>110541</xdr:rowOff>
    </xdr:to>
    <xdr:pic>
      <xdr:nvPicPr>
        <xdr:cNvPr id="8" name="Grafik 7" descr="Solarmodule mit einfarbiger Füllung">
          <a:extLst>
            <a:ext uri="{FF2B5EF4-FFF2-40B4-BE49-F238E27FC236}">
              <a16:creationId xmlns:a16="http://schemas.microsoft.com/office/drawing/2014/main" id="{1E2C8769-3662-486C-BC0D-34C5D1906D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rot="2127294">
          <a:off x="9590442" y="852992"/>
          <a:ext cx="841462" cy="960843"/>
        </a:xfrm>
        <a:prstGeom prst="rect">
          <a:avLst/>
        </a:prstGeom>
      </xdr:spPr>
    </xdr:pic>
    <xdr:clientData/>
  </xdr:twoCellAnchor>
  <xdr:twoCellAnchor editAs="oneCell">
    <xdr:from>
      <xdr:col>80</xdr:col>
      <xdr:colOff>228943</xdr:colOff>
      <xdr:row>7</xdr:row>
      <xdr:rowOff>101080</xdr:rowOff>
    </xdr:from>
    <xdr:to>
      <xdr:col>80</xdr:col>
      <xdr:colOff>586937</xdr:colOff>
      <xdr:row>12</xdr:row>
      <xdr:rowOff>121694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A0F0142B-5D82-40E7-9B74-AA3DA19D69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 rot="5400000">
          <a:off x="10555765" y="1193052"/>
          <a:ext cx="905879" cy="357994"/>
        </a:xfrm>
        <a:prstGeom prst="rect">
          <a:avLst/>
        </a:prstGeom>
      </xdr:spPr>
    </xdr:pic>
    <xdr:clientData/>
  </xdr:twoCellAnchor>
  <xdr:twoCellAnchor editAs="oneCell">
    <xdr:from>
      <xdr:col>5</xdr:col>
      <xdr:colOff>67803</xdr:colOff>
      <xdr:row>16</xdr:row>
      <xdr:rowOff>20924</xdr:rowOff>
    </xdr:from>
    <xdr:to>
      <xdr:col>11</xdr:col>
      <xdr:colOff>81829</xdr:colOff>
      <xdr:row>21</xdr:row>
      <xdr:rowOff>155254</xdr:rowOff>
    </xdr:to>
    <xdr:pic>
      <xdr:nvPicPr>
        <xdr:cNvPr id="10" name="Grafik 9" descr="Ein Bild, das Haushaltsgerät, medizinische Ausrüstung, Maschine, weiß enthält.&#10;&#10;Automatisch generierte Beschreibung">
          <a:extLst>
            <a:ext uri="{FF2B5EF4-FFF2-40B4-BE49-F238E27FC236}">
              <a16:creationId xmlns:a16="http://schemas.microsoft.com/office/drawing/2014/main" id="{D778B0ED-C1BE-43D2-9170-C66188846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89844" y="2291373"/>
          <a:ext cx="773175" cy="749710"/>
        </a:xfrm>
        <a:prstGeom prst="rect">
          <a:avLst/>
        </a:prstGeom>
      </xdr:spPr>
    </xdr:pic>
    <xdr:clientData/>
  </xdr:twoCellAnchor>
  <xdr:twoCellAnchor editAs="oneCell">
    <xdr:from>
      <xdr:col>40</xdr:col>
      <xdr:colOff>8678</xdr:colOff>
      <xdr:row>16</xdr:row>
      <xdr:rowOff>66692</xdr:rowOff>
    </xdr:from>
    <xdr:to>
      <xdr:col>46</xdr:col>
      <xdr:colOff>406929</xdr:colOff>
      <xdr:row>21</xdr:row>
      <xdr:rowOff>110803</xdr:rowOff>
    </xdr:to>
    <xdr:pic>
      <xdr:nvPicPr>
        <xdr:cNvPr id="12" name="Grafik 11" descr="Ein Bild, das Wolke, Himmel, Fan, draußen enthält.&#10;&#10;Automatisch generierte Beschreibung">
          <a:extLst>
            <a:ext uri="{FF2B5EF4-FFF2-40B4-BE49-F238E27FC236}">
              <a16:creationId xmlns:a16="http://schemas.microsoft.com/office/drawing/2014/main" id="{E668CA52-0863-49E5-B629-1F2DE901F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985005" y="2337141"/>
          <a:ext cx="1001534" cy="648061"/>
        </a:xfrm>
        <a:prstGeom prst="rect">
          <a:avLst/>
        </a:prstGeom>
      </xdr:spPr>
    </xdr:pic>
    <xdr:clientData/>
  </xdr:twoCellAnchor>
  <xdr:twoCellAnchor editAs="oneCell">
    <xdr:from>
      <xdr:col>60</xdr:col>
      <xdr:colOff>25958</xdr:colOff>
      <xdr:row>17</xdr:row>
      <xdr:rowOff>62346</xdr:rowOff>
    </xdr:from>
    <xdr:to>
      <xdr:col>67</xdr:col>
      <xdr:colOff>73139</xdr:colOff>
      <xdr:row>20</xdr:row>
      <xdr:rowOff>3558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E22B8885-264B-4E66-85DE-299A26CAB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 rot="10800000">
          <a:off x="7219238" y="2470266"/>
          <a:ext cx="898082" cy="331102"/>
        </a:xfrm>
        <a:prstGeom prst="rect">
          <a:avLst/>
        </a:prstGeom>
      </xdr:spPr>
    </xdr:pic>
    <xdr:clientData/>
  </xdr:twoCellAnchor>
  <xdr:twoCellAnchor editAs="oneCell">
    <xdr:from>
      <xdr:col>19</xdr:col>
      <xdr:colOff>15593</xdr:colOff>
      <xdr:row>17</xdr:row>
      <xdr:rowOff>48401</xdr:rowOff>
    </xdr:from>
    <xdr:to>
      <xdr:col>28</xdr:col>
      <xdr:colOff>82061</xdr:colOff>
      <xdr:row>21</xdr:row>
      <xdr:rowOff>105508</xdr:rowOff>
    </xdr:to>
    <xdr:pic>
      <xdr:nvPicPr>
        <xdr:cNvPr id="6" name="Inhaltsplatzhalter 8">
          <a:extLst>
            <a:ext uri="{FF2B5EF4-FFF2-40B4-BE49-F238E27FC236}">
              <a16:creationId xmlns:a16="http://schemas.microsoft.com/office/drawing/2014/main" id="{7B203598-5476-1537-34FF-0E56FF7989CA}"/>
            </a:ext>
          </a:extLst>
        </xdr:cNvPr>
        <xdr:cNvPicPr>
          <a:picLocks noGrp="1"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31" t="7077" r="5538" b="14732"/>
        <a:stretch/>
      </xdr:blipFill>
      <xdr:spPr>
        <a:xfrm>
          <a:off x="2242978" y="2363709"/>
          <a:ext cx="1121545" cy="572922"/>
        </a:xfrm>
        <a:prstGeom prst="rect">
          <a:avLst/>
        </a:prstGeom>
        <a:noFill/>
      </xdr:spPr>
    </xdr:pic>
    <xdr:clientData/>
  </xdr:twoCellAnchor>
  <xdr:twoCellAnchor editAs="oneCell">
    <xdr:from>
      <xdr:col>80</xdr:col>
      <xdr:colOff>211716</xdr:colOff>
      <xdr:row>0</xdr:row>
      <xdr:rowOff>85696</xdr:rowOff>
    </xdr:from>
    <xdr:to>
      <xdr:col>81</xdr:col>
      <xdr:colOff>776740</xdr:colOff>
      <xdr:row>5</xdr:row>
      <xdr:rowOff>5431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1A83C208-25D2-BB0C-E215-340DBA4FA5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12481" y="85696"/>
          <a:ext cx="1461494" cy="536059"/>
        </a:xfrm>
        <a:prstGeom prst="rect">
          <a:avLst/>
        </a:prstGeom>
      </xdr:spPr>
    </xdr:pic>
    <xdr:clientData/>
  </xdr:twoCellAnchor>
  <xdr:twoCellAnchor editAs="oneCell">
    <xdr:from>
      <xdr:col>1</xdr:col>
      <xdr:colOff>9526</xdr:colOff>
      <xdr:row>0</xdr:row>
      <xdr:rowOff>76200</xdr:rowOff>
    </xdr:from>
    <xdr:to>
      <xdr:col>5</xdr:col>
      <xdr:colOff>87711</xdr:colOff>
      <xdr:row>4</xdr:row>
      <xdr:rowOff>120900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39303B9F-AF9C-0C3D-9402-AF9780EA25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23826" y="76200"/>
          <a:ext cx="535385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57150</xdr:colOff>
      <xdr:row>0</xdr:row>
      <xdr:rowOff>76200</xdr:rowOff>
    </xdr:from>
    <xdr:to>
      <xdr:col>11</xdr:col>
      <xdr:colOff>35379</xdr:colOff>
      <xdr:row>4</xdr:row>
      <xdr:rowOff>120900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EC177B0C-6A30-5F5B-CD5F-E2E03A6A06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29503" y="76200"/>
          <a:ext cx="538523" cy="537759"/>
        </a:xfrm>
        <a:prstGeom prst="rect">
          <a:avLst/>
        </a:prstGeom>
      </xdr:spPr>
    </xdr:pic>
    <xdr:clientData/>
  </xdr:twoCellAnchor>
  <xdr:twoCellAnchor editAs="oneCell">
    <xdr:from>
      <xdr:col>80</xdr:col>
      <xdr:colOff>184450</xdr:colOff>
      <xdr:row>13</xdr:row>
      <xdr:rowOff>193535</xdr:rowOff>
    </xdr:from>
    <xdr:to>
      <xdr:col>81</xdr:col>
      <xdr:colOff>218819</xdr:colOff>
      <xdr:row>21</xdr:row>
      <xdr:rowOff>194286</xdr:rowOff>
    </xdr:to>
    <xdr:pic>
      <xdr:nvPicPr>
        <xdr:cNvPr id="23" name="Grafik 22">
          <a:extLst>
            <a:ext uri="{FF2B5EF4-FFF2-40B4-BE49-F238E27FC236}">
              <a16:creationId xmlns:a16="http://schemas.microsoft.com/office/drawing/2014/main" id="{554BFBB4-0BBC-C3E5-377B-D7D881246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7781856">
          <a:off x="11244656" y="2020094"/>
          <a:ext cx="930839" cy="930839"/>
        </a:xfrm>
        <a:prstGeom prst="rect">
          <a:avLst/>
        </a:prstGeom>
      </xdr:spPr>
    </xdr:pic>
    <xdr:clientData/>
  </xdr:twoCellAnchor>
  <xdr:twoCellAnchor>
    <xdr:from>
      <xdr:col>81</xdr:col>
      <xdr:colOff>448236</xdr:colOff>
      <xdr:row>28</xdr:row>
      <xdr:rowOff>89647</xdr:rowOff>
    </xdr:from>
    <xdr:to>
      <xdr:col>88</xdr:col>
      <xdr:colOff>628271</xdr:colOff>
      <xdr:row>30</xdr:row>
      <xdr:rowOff>111703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feld 6">
              <a:extLst>
                <a:ext uri="{FF2B5EF4-FFF2-40B4-BE49-F238E27FC236}">
                  <a16:creationId xmlns:a16="http://schemas.microsoft.com/office/drawing/2014/main" id="{09E1ABAE-6AA6-83F0-5E99-8C2CDDB6D7AC}"/>
                </a:ext>
              </a:extLst>
            </xdr:cNvPr>
            <xdr:cNvSpPr txBox="1"/>
          </xdr:nvSpPr>
          <xdr:spPr>
            <a:xfrm>
              <a:off x="12404912" y="4336676"/>
              <a:ext cx="6343271" cy="447880"/>
            </a:xfrm>
            <a:prstGeom prst="rect">
              <a:avLst/>
            </a:prstGeom>
            <a:noFill/>
          </xdr:spPr>
          <xdr:txBody>
            <a:bodyPr wrap="square">
              <a:spAutoFit/>
            </a:bodyPr>
            <a:lstStyle>
              <a:defPPr>
                <a:defRPr lang="de-D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DE" sz="1200" b="0" i="1">
                        <a:solidFill>
                          <a:schemeClr val="tx1"/>
                        </a:solidFill>
                        <a:latin typeface="Cambria Math" panose="02040503050406030204" pitchFamily="18" charset="0"/>
                      </a:rPr>
                      <m:t>𝑆𝑡𝑎𝑏𝑖𝑙𝑖𝑡</m:t>
                    </m:r>
                    <m:r>
                      <a:rPr lang="de-DE" sz="1200" b="0" i="1">
                        <a:solidFill>
                          <a:schemeClr val="tx1"/>
                        </a:solidFill>
                        <a:latin typeface="Cambria Math" panose="02040503050406030204" pitchFamily="18" charset="0"/>
                      </a:rPr>
                      <m:t>ä</m:t>
                    </m:r>
                    <m:r>
                      <a:rPr lang="de-DE" sz="1200" b="0" i="1">
                        <a:solidFill>
                          <a:schemeClr val="tx1"/>
                        </a:solidFill>
                        <a:latin typeface="Cambria Math" panose="02040503050406030204" pitchFamily="18" charset="0"/>
                      </a:rPr>
                      <m:t>𝑡𝑠𝑝𝑟</m:t>
                    </m:r>
                    <m:r>
                      <a:rPr lang="de-DE" sz="1200" b="0" i="1">
                        <a:solidFill>
                          <a:schemeClr val="tx1"/>
                        </a:solidFill>
                        <a:latin typeface="Cambria Math" panose="02040503050406030204" pitchFamily="18" charset="0"/>
                      </a:rPr>
                      <m:t>ä</m:t>
                    </m:r>
                    <m:r>
                      <a:rPr lang="de-DE" sz="1200" b="0" i="1">
                        <a:solidFill>
                          <a:schemeClr val="tx1"/>
                        </a:solidFill>
                        <a:latin typeface="Cambria Math" panose="02040503050406030204" pitchFamily="18" charset="0"/>
                      </a:rPr>
                      <m:t>𝑚𝑖𝑒</m:t>
                    </m:r>
                    <m:r>
                      <a:rPr lang="de-DE" sz="1200" i="0">
                        <a:solidFill>
                          <a:schemeClr val="tx1"/>
                        </a:solidFill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de-DE" sz="12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2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</a:rPr>
                          <m:t>𝐴𝑟𝑏𝑒𝑖𝑡𝑠𝑝𝑟𝑒𝑖𝑠</m:t>
                        </m:r>
                        <m:r>
                          <a:rPr lang="de-DE" sz="12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</a:rPr>
                          <m:t> </m:t>
                        </m:r>
                        <m:d>
                          <m:dPr>
                            <m:begChr m:val="["/>
                            <m:endChr m:val="]"/>
                            <m:ctrlPr>
                              <a:rPr lang="de-DE" sz="1200" b="0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latin typeface="Cambria Math" panose="02040503050406030204" pitchFamily="18" charset="0"/>
                                  </a:rPr>
                                  <m:t>€</m:t>
                                </m:r>
                              </m:num>
                              <m:den>
                                <m: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latin typeface="Cambria Math" panose="02040503050406030204" pitchFamily="18" charset="0"/>
                                  </a:rPr>
                                  <m:t>𝑘𝑊h</m:t>
                                </m:r>
                              </m:den>
                            </m:f>
                          </m:e>
                        </m:d>
                        <m:r>
                          <a:rPr lang="de-DE" sz="12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</a:rPr>
                          <m:t>∗3.750 </m:t>
                        </m:r>
                        <m:f>
                          <m:fPr>
                            <m:ctrlPr>
                              <a:rPr lang="de-DE" sz="1200" b="0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de-DE" sz="1200" b="0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</a:rPr>
                              <m:t>𝑘𝑊h</m:t>
                            </m:r>
                          </m:num>
                          <m:den>
                            <m:r>
                              <a:rPr lang="de-DE" sz="1200" b="0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</a:rPr>
                              <m:t>𝑎</m:t>
                            </m:r>
                          </m:den>
                        </m:f>
                        <m:r>
                          <a:rPr lang="de-DE" sz="12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</a:rPr>
                          <m:t>∗0,2</m:t>
                        </m:r>
                      </m:e>
                      <m:sub>
                        <m:r>
                          <a:rPr lang="de-DE" sz="12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</a:rPr>
                          <m:t> </m:t>
                        </m:r>
                      </m:sub>
                    </m:sSub>
                  </m:oMath>
                </m:oMathPara>
              </a14:m>
              <a:endParaRPr lang="de-DE" sz="1200">
                <a:solidFill>
                  <a:schemeClr val="tx1"/>
                </a:solidFill>
              </a:endParaRPr>
            </a:p>
          </xdr:txBody>
        </xdr:sp>
      </mc:Choice>
      <mc:Fallback xmlns="">
        <xdr:sp macro="" textlink="">
          <xdr:nvSpPr>
            <xdr:cNvPr id="5" name="Textfeld 6">
              <a:extLst>
                <a:ext uri="{FF2B5EF4-FFF2-40B4-BE49-F238E27FC236}">
                  <a16:creationId xmlns:a16="http://schemas.microsoft.com/office/drawing/2014/main" id="{09E1ABAE-6AA6-83F0-5E99-8C2CDDB6D7AC}"/>
                </a:ext>
              </a:extLst>
            </xdr:cNvPr>
            <xdr:cNvSpPr txBox="1"/>
          </xdr:nvSpPr>
          <xdr:spPr>
            <a:xfrm>
              <a:off x="12404912" y="4336676"/>
              <a:ext cx="6343271" cy="447880"/>
            </a:xfrm>
            <a:prstGeom prst="rect">
              <a:avLst/>
            </a:prstGeom>
            <a:noFill/>
          </xdr:spPr>
          <xdr:txBody>
            <a:bodyPr wrap="square">
              <a:spAutoFit/>
            </a:bodyPr>
            <a:lstStyle>
              <a:defPPr>
                <a:defRPr lang="de-D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de-DE" sz="1200" b="0" i="0">
                  <a:solidFill>
                    <a:schemeClr val="tx1"/>
                  </a:solidFill>
                  <a:latin typeface="Cambria Math" panose="02040503050406030204" pitchFamily="18" charset="0"/>
                </a:rPr>
                <a:t>𝑆𝑡𝑎𝑏𝑖𝑙𝑖𝑡ä𝑡𝑠𝑝𝑟ä𝑚𝑖𝑒</a:t>
              </a:r>
              <a:r>
                <a:rPr lang="de-DE" sz="1200" i="0">
                  <a:solidFill>
                    <a:schemeClr val="tx1"/>
                  </a:solidFill>
                  <a:latin typeface="Cambria Math" panose="02040503050406030204" pitchFamily="18" charset="0"/>
                </a:rPr>
                <a:t>=〖</a:t>
              </a:r>
              <a:r>
                <a:rPr lang="de-DE" sz="1200" b="0" i="0">
                  <a:solidFill>
                    <a:schemeClr val="tx1"/>
                  </a:solidFill>
                  <a:latin typeface="Cambria Math" panose="02040503050406030204" pitchFamily="18" charset="0"/>
                </a:rPr>
                <a:t>𝐴𝑟𝑏𝑒𝑖𝑡𝑠𝑝𝑟𝑒𝑖𝑠 [€/𝑘𝑊ℎ]∗3.750 𝑘𝑊ℎ/𝑎∗0,2〗_ </a:t>
              </a:r>
              <a:endParaRPr lang="de-DE" sz="1200">
                <a:solidFill>
                  <a:schemeClr val="tx1"/>
                </a:solidFill>
              </a:endParaRP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AA469-B057-4A72-8533-8C8E35DBC2BE}">
  <dimension ref="A1:CS1055"/>
  <sheetViews>
    <sheetView showGridLines="0" tabSelected="1" topLeftCell="A3240" zoomScale="85" zoomScaleNormal="85" workbookViewId="0">
      <selection activeCell="CI47" sqref="CI47"/>
    </sheetView>
  </sheetViews>
  <sheetFormatPr baseColWidth="10" defaultColWidth="11.42578125" defaultRowHeight="15"/>
  <cols>
    <col min="1" max="14" width="1.7109375" customWidth="1"/>
    <col min="15" max="16" width="3.85546875" customWidth="1"/>
    <col min="17" max="28" width="1.7109375" customWidth="1"/>
    <col min="29" max="29" width="2.5703125" customWidth="1"/>
    <col min="30" max="34" width="1.7109375" customWidth="1"/>
    <col min="35" max="35" width="18.5703125" customWidth="1"/>
    <col min="36" max="44" width="1.7109375" customWidth="1"/>
    <col min="45" max="45" width="0.5703125" customWidth="1"/>
    <col min="46" max="46" width="0.140625" customWidth="1"/>
    <col min="47" max="47" width="8.140625" customWidth="1"/>
    <col min="48" max="55" width="1.7109375" customWidth="1"/>
    <col min="56" max="56" width="3.28515625" customWidth="1"/>
    <col min="57" max="70" width="1.7109375" customWidth="1"/>
    <col min="71" max="71" width="4.28515625" customWidth="1"/>
    <col min="72" max="72" width="2.85546875" customWidth="1"/>
    <col min="73" max="80" width="1.7109375" customWidth="1"/>
    <col min="81" max="81" width="13.42578125" customWidth="1"/>
    <col min="82" max="82" width="16.85546875" customWidth="1"/>
    <col min="83" max="83" width="10.7109375" customWidth="1"/>
    <col min="87" max="87" width="29.28515625" bestFit="1" customWidth="1"/>
    <col min="88" max="88" width="6.5703125" customWidth="1"/>
    <col min="91" max="91" width="15.140625" customWidth="1"/>
    <col min="92" max="92" width="19.140625" customWidth="1"/>
    <col min="93" max="93" width="7.7109375" customWidth="1"/>
  </cols>
  <sheetData>
    <row r="1" spans="1:97" ht="10.15" customHeight="1"/>
    <row r="2" spans="1:97" ht="10.15" customHeight="1">
      <c r="N2" s="40" t="s">
        <v>199</v>
      </c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  <c r="CA2" s="40"/>
      <c r="CB2" s="40"/>
    </row>
    <row r="3" spans="1:97" ht="10.15" customHeight="1"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</row>
    <row r="4" spans="1:97" ht="10.15" customHeight="1"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  <c r="CA4" s="40"/>
      <c r="CB4" s="40"/>
    </row>
    <row r="5" spans="1:97" ht="10.15" customHeight="1"/>
    <row r="6" spans="1:97" ht="6.6" customHeight="1"/>
    <row r="7" spans="1:97" ht="10.1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4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</row>
    <row r="8" spans="1:97" ht="16.899999999999999" customHeight="1">
      <c r="A8" s="5"/>
      <c r="B8" s="66">
        <f>CE81</f>
        <v>0</v>
      </c>
      <c r="C8" s="66"/>
      <c r="D8" s="66"/>
      <c r="E8" s="66"/>
      <c r="F8" s="66"/>
      <c r="G8" s="6"/>
      <c r="H8" s="56" t="s">
        <v>134</v>
      </c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4"/>
      <c r="Z8" s="6"/>
      <c r="AA8" s="66">
        <f>B8</f>
        <v>0</v>
      </c>
      <c r="AB8" s="66"/>
      <c r="AC8" s="66"/>
      <c r="AD8" s="66"/>
      <c r="AE8" s="66"/>
      <c r="AF8" s="6"/>
      <c r="AG8" s="67" t="s">
        <v>135</v>
      </c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F8" s="75" t="s">
        <v>174</v>
      </c>
      <c r="CG8" s="75"/>
      <c r="CH8" s="75"/>
      <c r="CI8" s="75"/>
      <c r="CJ8" s="75"/>
      <c r="CK8" s="75"/>
      <c r="CL8" s="75"/>
      <c r="CM8" s="75"/>
      <c r="CN8" s="75"/>
      <c r="CO8" s="75"/>
      <c r="CP8" s="75"/>
      <c r="CQ8" s="75"/>
      <c r="CR8" s="75"/>
      <c r="CS8" s="75"/>
    </row>
    <row r="9" spans="1:97" ht="10.15" customHeight="1">
      <c r="A9" s="5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4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F9" s="75"/>
      <c r="CG9" s="75"/>
      <c r="CH9" s="75"/>
      <c r="CI9" s="75"/>
      <c r="CJ9" s="75"/>
      <c r="CK9" s="75"/>
      <c r="CL9" s="75"/>
      <c r="CM9" s="75"/>
      <c r="CN9" s="75"/>
      <c r="CO9" s="75"/>
      <c r="CP9" s="75"/>
      <c r="CQ9" s="75"/>
      <c r="CR9" s="75"/>
      <c r="CS9" s="75"/>
    </row>
    <row r="10" spans="1:97" ht="16.899999999999999" customHeight="1">
      <c r="A10" s="5"/>
      <c r="B10" s="66">
        <f>CG82</f>
        <v>0</v>
      </c>
      <c r="C10" s="66"/>
      <c r="D10" s="66"/>
      <c r="E10" s="66"/>
      <c r="F10" s="66"/>
      <c r="G10" s="6"/>
      <c r="H10" s="56" t="s">
        <v>136</v>
      </c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4"/>
      <c r="Z10" s="6"/>
      <c r="AA10" s="66">
        <f>B10+AA12+AA14</f>
        <v>0</v>
      </c>
      <c r="AB10" s="66"/>
      <c r="AC10" s="66"/>
      <c r="AD10" s="66"/>
      <c r="AE10" s="66"/>
      <c r="AF10" s="6"/>
      <c r="AG10" s="56" t="s">
        <v>137</v>
      </c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t="s">
        <v>0</v>
      </c>
      <c r="CF10" s="75"/>
      <c r="CG10" s="75"/>
      <c r="CH10" s="75"/>
      <c r="CI10" s="75"/>
      <c r="CJ10" s="75"/>
      <c r="CK10" s="75"/>
      <c r="CL10" s="75"/>
      <c r="CM10" s="75"/>
      <c r="CN10" s="75"/>
      <c r="CO10" s="75"/>
      <c r="CP10" s="75"/>
      <c r="CQ10" s="75"/>
      <c r="CR10" s="75"/>
      <c r="CS10" s="75"/>
    </row>
    <row r="11" spans="1:97" ht="10.15" customHeight="1">
      <c r="A11" s="5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4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F11" s="75"/>
      <c r="CG11" s="75"/>
      <c r="CH11" s="75"/>
      <c r="CI11" s="75"/>
      <c r="CJ11" s="75"/>
      <c r="CK11" s="75"/>
      <c r="CL11" s="75"/>
      <c r="CM11" s="75"/>
      <c r="CN11" s="75"/>
      <c r="CO11" s="75"/>
      <c r="CP11" s="75"/>
      <c r="CQ11" s="75"/>
      <c r="CR11" s="75"/>
      <c r="CS11" s="75"/>
    </row>
    <row r="12" spans="1:97" ht="16.899999999999999" customHeight="1">
      <c r="A12" s="5"/>
      <c r="B12" s="68">
        <f>B8*1000/400/1.73</f>
        <v>0</v>
      </c>
      <c r="C12" s="68"/>
      <c r="D12" s="68"/>
      <c r="E12" s="68"/>
      <c r="F12" s="68"/>
      <c r="G12" s="6"/>
      <c r="H12" s="56" t="s">
        <v>1</v>
      </c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4"/>
      <c r="Z12" s="6"/>
      <c r="AA12" s="77"/>
      <c r="AB12" s="77"/>
      <c r="AC12" s="77"/>
      <c r="AD12" s="77"/>
      <c r="AE12" s="77"/>
      <c r="AF12" s="6"/>
      <c r="AG12" s="56" t="s">
        <v>2</v>
      </c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F12" s="75"/>
      <c r="CG12" s="75"/>
      <c r="CH12" s="75"/>
      <c r="CI12" s="75"/>
      <c r="CJ12" s="75"/>
      <c r="CK12" s="75"/>
      <c r="CL12" s="75"/>
      <c r="CM12" s="75"/>
      <c r="CN12" s="75"/>
      <c r="CO12" s="75"/>
      <c r="CP12" s="75"/>
      <c r="CQ12" s="75"/>
      <c r="CR12" s="75"/>
      <c r="CS12" s="75"/>
    </row>
    <row r="13" spans="1:97" ht="10.15" customHeight="1">
      <c r="A13" s="5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4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F13" s="75"/>
      <c r="CG13" s="75"/>
      <c r="CH13" s="75"/>
      <c r="CI13" s="75"/>
      <c r="CJ13" s="75"/>
      <c r="CK13" s="75"/>
      <c r="CL13" s="75"/>
      <c r="CM13" s="75"/>
      <c r="CN13" s="75"/>
      <c r="CO13" s="75"/>
      <c r="CP13" s="75"/>
      <c r="CQ13" s="75"/>
      <c r="CR13" s="75"/>
      <c r="CS13" s="75"/>
    </row>
    <row r="14" spans="1:97" ht="16.899999999999999" customHeight="1">
      <c r="A14" s="5"/>
      <c r="B14" s="68">
        <f>B10*1000/400/1.73</f>
        <v>0</v>
      </c>
      <c r="C14" s="68"/>
      <c r="D14" s="68"/>
      <c r="E14" s="68"/>
      <c r="F14" s="68"/>
      <c r="G14" s="6"/>
      <c r="H14" s="56" t="s">
        <v>138</v>
      </c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4"/>
      <c r="Z14" s="6"/>
      <c r="AA14" s="77"/>
      <c r="AB14" s="77"/>
      <c r="AC14" s="77"/>
      <c r="AD14" s="77"/>
      <c r="AE14" s="77"/>
      <c r="AF14" s="6"/>
      <c r="AG14" s="56" t="s">
        <v>3</v>
      </c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24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</row>
    <row r="15" spans="1:97" ht="6.6" customHeight="1">
      <c r="A15" s="5"/>
      <c r="B15" s="8"/>
      <c r="C15" s="8"/>
      <c r="D15" s="8"/>
      <c r="E15" s="8"/>
      <c r="F15" s="8"/>
      <c r="G15" s="6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4"/>
      <c r="Z15" s="6"/>
      <c r="AA15" s="8"/>
      <c r="AB15" s="8"/>
      <c r="AC15" s="8"/>
      <c r="AD15" s="8"/>
      <c r="AE15" s="8"/>
      <c r="AF15" s="6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24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</row>
    <row r="16" spans="1:97" ht="5.45" customHeight="1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CE16" s="24"/>
      <c r="CG16" s="24"/>
      <c r="CH16" s="24"/>
      <c r="CI16" s="24"/>
      <c r="CJ16" s="2"/>
      <c r="CL16" s="2"/>
      <c r="CM16" s="2"/>
      <c r="CN16" s="2"/>
      <c r="CO16" s="2"/>
      <c r="CQ16" s="2"/>
      <c r="CR16" s="2"/>
      <c r="CS16" s="2"/>
    </row>
    <row r="17" spans="1:97" ht="6" customHeight="1">
      <c r="A17" s="5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4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4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4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5"/>
      <c r="BV17" s="6"/>
      <c r="BW17" s="6"/>
      <c r="BX17" s="6"/>
      <c r="BY17" s="6"/>
      <c r="BZ17" s="6"/>
      <c r="CA17" s="6"/>
      <c r="CB17" s="6"/>
      <c r="CC17" s="6"/>
      <c r="CD17" s="6"/>
      <c r="CE17" s="25"/>
      <c r="CF17" s="74" t="s">
        <v>175</v>
      </c>
      <c r="CG17" s="74"/>
      <c r="CH17" s="74"/>
      <c r="CI17" s="74"/>
      <c r="CJ17" s="33"/>
      <c r="CK17" s="74" t="s">
        <v>176</v>
      </c>
      <c r="CL17" s="74"/>
      <c r="CM17" s="74"/>
      <c r="CN17" s="74"/>
      <c r="CO17" s="36"/>
      <c r="CP17" s="74" t="s">
        <v>177</v>
      </c>
      <c r="CQ17" s="74"/>
      <c r="CR17" s="74"/>
      <c r="CS17" s="74"/>
    </row>
    <row r="18" spans="1:97" ht="10.15" customHeight="1">
      <c r="A18" s="5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4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4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4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5"/>
      <c r="BV18" s="6"/>
      <c r="BW18" s="6"/>
      <c r="BX18" s="6"/>
      <c r="BY18" s="6"/>
      <c r="BZ18" s="6"/>
      <c r="CA18" s="6"/>
      <c r="CB18" s="6"/>
      <c r="CC18" s="6"/>
      <c r="CD18" s="6"/>
      <c r="CE18" s="25"/>
      <c r="CF18" s="74"/>
      <c r="CG18" s="74"/>
      <c r="CH18" s="74"/>
      <c r="CI18" s="74"/>
      <c r="CJ18" s="33"/>
      <c r="CK18" s="74"/>
      <c r="CL18" s="74"/>
      <c r="CM18" s="74"/>
      <c r="CN18" s="74"/>
      <c r="CO18" s="36"/>
      <c r="CP18" s="74"/>
      <c r="CQ18" s="74"/>
      <c r="CR18" s="74"/>
      <c r="CS18" s="74"/>
    </row>
    <row r="19" spans="1:97" ht="10.15" customHeight="1">
      <c r="A19" s="5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4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4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4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5"/>
      <c r="BV19" s="6"/>
      <c r="BW19" s="6"/>
      <c r="BX19" s="6"/>
      <c r="BY19" s="6"/>
      <c r="BZ19" s="6"/>
      <c r="CA19" s="6"/>
      <c r="CB19" s="6"/>
      <c r="CC19" s="6"/>
      <c r="CD19" s="6"/>
      <c r="CE19" s="25"/>
      <c r="CF19" s="74"/>
      <c r="CG19" s="74"/>
      <c r="CH19" s="74"/>
      <c r="CI19" s="74"/>
      <c r="CJ19" s="33"/>
      <c r="CK19" s="74"/>
      <c r="CL19" s="74"/>
      <c r="CM19" s="74"/>
      <c r="CN19" s="74"/>
      <c r="CO19" s="36"/>
      <c r="CP19" s="74"/>
      <c r="CQ19" s="74"/>
      <c r="CR19" s="74"/>
      <c r="CS19" s="74"/>
    </row>
    <row r="20" spans="1:97" ht="10.15" customHeight="1">
      <c r="A20" s="5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4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4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4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5"/>
      <c r="BV20" s="6"/>
      <c r="BW20" s="6"/>
      <c r="BX20" s="6"/>
      <c r="BY20" s="6"/>
      <c r="BZ20" s="6"/>
      <c r="CA20" s="6"/>
      <c r="CB20" s="6"/>
      <c r="CC20" s="6"/>
      <c r="CD20" s="6"/>
      <c r="CE20" s="25"/>
      <c r="CF20" s="74"/>
      <c r="CG20" s="74"/>
      <c r="CH20" s="74"/>
      <c r="CI20" s="74"/>
      <c r="CJ20" s="33"/>
      <c r="CK20" s="74"/>
      <c r="CL20" s="74"/>
      <c r="CM20" s="74"/>
      <c r="CN20" s="74"/>
      <c r="CO20" s="36"/>
      <c r="CP20" s="74"/>
      <c r="CQ20" s="74"/>
      <c r="CR20" s="74"/>
      <c r="CS20" s="74"/>
    </row>
    <row r="21" spans="1:97" ht="10.15" customHeight="1">
      <c r="A21" s="5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4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4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4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5"/>
      <c r="BV21" s="6"/>
      <c r="BW21" s="6"/>
      <c r="BX21" s="6"/>
      <c r="BY21" s="6"/>
      <c r="BZ21" s="6"/>
      <c r="CA21" s="6"/>
      <c r="CB21" s="6"/>
      <c r="CC21" s="6"/>
      <c r="CD21" s="6"/>
      <c r="CE21" s="25"/>
      <c r="CF21" s="6"/>
      <c r="CG21" s="6"/>
      <c r="CH21" s="6"/>
      <c r="CI21" s="6"/>
      <c r="CJ21" s="4"/>
      <c r="CK21" s="35"/>
      <c r="CL21" s="35"/>
      <c r="CM21" s="35"/>
      <c r="CN21" s="35"/>
      <c r="CO21" s="2"/>
      <c r="CP21" s="6"/>
      <c r="CQ21" s="6"/>
      <c r="CR21" s="6"/>
      <c r="CS21" s="6"/>
    </row>
    <row r="22" spans="1:97" ht="16.899999999999999" customHeight="1">
      <c r="A22" s="5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55" t="s">
        <v>4</v>
      </c>
      <c r="N22" s="55"/>
      <c r="O22" s="55"/>
      <c r="P22" s="55"/>
      <c r="Q22" s="6"/>
      <c r="R22" s="4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55" t="s">
        <v>4</v>
      </c>
      <c r="AF22" s="55"/>
      <c r="AG22" s="55"/>
      <c r="AH22" s="55"/>
      <c r="AI22" s="9" t="s">
        <v>66</v>
      </c>
      <c r="AJ22" s="4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55" t="s">
        <v>4</v>
      </c>
      <c r="AY22" s="55"/>
      <c r="AZ22" s="55"/>
      <c r="BA22" s="55"/>
      <c r="BB22" s="6"/>
      <c r="BC22" s="4"/>
      <c r="BD22" s="6"/>
      <c r="BE22" s="6"/>
      <c r="BF22" s="6"/>
      <c r="BG22" s="55" t="s">
        <v>5</v>
      </c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"/>
      <c r="BV22" s="6"/>
      <c r="BW22" s="6"/>
      <c r="BX22" s="6"/>
      <c r="BY22" s="21"/>
      <c r="BZ22" s="21"/>
      <c r="CA22" s="21"/>
      <c r="CB22" s="21"/>
      <c r="CC22" s="21"/>
      <c r="CD22" s="9" t="s">
        <v>4</v>
      </c>
      <c r="CE22" s="26"/>
      <c r="CF22" s="6" t="s">
        <v>185</v>
      </c>
      <c r="CG22" s="6"/>
      <c r="CH22" s="6"/>
      <c r="CI22" s="9"/>
      <c r="CJ22" s="33"/>
      <c r="CK22" s="6" t="s">
        <v>188</v>
      </c>
      <c r="CL22" s="6"/>
      <c r="CM22" s="6"/>
      <c r="CN22" s="9"/>
      <c r="CO22" s="2"/>
      <c r="CP22" s="6" t="s">
        <v>187</v>
      </c>
      <c r="CQ22" s="6"/>
      <c r="CR22" s="6"/>
      <c r="CS22" s="9"/>
    </row>
    <row r="23" spans="1:97" ht="16.899999999999999" customHeight="1">
      <c r="A23" s="5"/>
      <c r="B23" s="56" t="s">
        <v>6</v>
      </c>
      <c r="C23" s="56"/>
      <c r="D23" s="56"/>
      <c r="E23" s="56"/>
      <c r="F23" s="56"/>
      <c r="G23" s="56"/>
      <c r="H23" s="56"/>
      <c r="I23" s="56"/>
      <c r="J23" s="56"/>
      <c r="K23" s="56"/>
      <c r="L23" s="6"/>
      <c r="M23" s="58"/>
      <c r="N23" s="58"/>
      <c r="O23" s="58"/>
      <c r="P23" s="58"/>
      <c r="Q23" s="6"/>
      <c r="R23" s="4"/>
      <c r="S23" s="6"/>
      <c r="T23" s="56" t="s">
        <v>7</v>
      </c>
      <c r="U23" s="56"/>
      <c r="V23" s="56"/>
      <c r="W23" s="56"/>
      <c r="X23" s="56"/>
      <c r="Y23" s="56"/>
      <c r="Z23" s="56"/>
      <c r="AA23" s="56"/>
      <c r="AB23" s="56"/>
      <c r="AC23" s="56"/>
      <c r="AD23" s="6"/>
      <c r="AE23" s="58">
        <f>VLOOKUP(AI23,CD1006:CE1055,2,0)</f>
        <v>0</v>
      </c>
      <c r="AF23" s="58"/>
      <c r="AG23" s="58"/>
      <c r="AH23" s="58"/>
      <c r="AI23" s="10" t="s">
        <v>147</v>
      </c>
      <c r="AJ23" s="4"/>
      <c r="AK23" s="6"/>
      <c r="AL23" s="56" t="s">
        <v>8</v>
      </c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6"/>
      <c r="AX23" s="58"/>
      <c r="AY23" s="58"/>
      <c r="AZ23" s="58"/>
      <c r="BA23" s="58"/>
      <c r="BB23" s="6"/>
      <c r="BC23" s="4"/>
      <c r="BD23" s="6"/>
      <c r="BE23" s="56" t="s">
        <v>9</v>
      </c>
      <c r="BF23" s="56"/>
      <c r="BG23" s="56"/>
      <c r="BH23" s="56"/>
      <c r="BI23" s="56"/>
      <c r="BJ23" s="56"/>
      <c r="BK23" s="56"/>
      <c r="BL23" s="56"/>
      <c r="BM23" s="56"/>
      <c r="BN23" s="56"/>
      <c r="BO23" s="6"/>
      <c r="BP23" s="58"/>
      <c r="BQ23" s="58"/>
      <c r="BR23" s="58"/>
      <c r="BS23" s="58"/>
      <c r="BT23" s="5"/>
      <c r="BV23" s="6"/>
      <c r="BW23" s="6" t="s">
        <v>156</v>
      </c>
      <c r="BX23" s="6"/>
      <c r="BY23" s="6"/>
      <c r="BZ23" s="6"/>
      <c r="CA23" s="6"/>
      <c r="CB23" s="6"/>
      <c r="CC23" s="6"/>
      <c r="CD23" s="18"/>
      <c r="CE23" s="25"/>
      <c r="CF23" s="6" t="s">
        <v>186</v>
      </c>
      <c r="CG23" s="6"/>
      <c r="CH23" s="6"/>
      <c r="CI23" s="6"/>
      <c r="CJ23" s="4"/>
      <c r="CK23" s="6" t="s">
        <v>189</v>
      </c>
      <c r="CL23" s="6"/>
      <c r="CM23" s="6"/>
      <c r="CN23" s="6"/>
      <c r="CO23" s="2"/>
      <c r="CP23" s="6" t="s">
        <v>184</v>
      </c>
      <c r="CQ23" s="6"/>
      <c r="CR23" s="6"/>
      <c r="CS23" s="6"/>
    </row>
    <row r="24" spans="1:97" ht="16.899999999999999" customHeight="1">
      <c r="A24" s="5"/>
      <c r="B24" s="56" t="s">
        <v>10</v>
      </c>
      <c r="C24" s="56"/>
      <c r="D24" s="56"/>
      <c r="E24" s="56"/>
      <c r="F24" s="56"/>
      <c r="G24" s="56"/>
      <c r="H24" s="56"/>
      <c r="I24" s="56"/>
      <c r="J24" s="56"/>
      <c r="K24" s="56"/>
      <c r="L24" s="6"/>
      <c r="M24" s="59"/>
      <c r="N24" s="59"/>
      <c r="O24" s="59"/>
      <c r="P24" s="59"/>
      <c r="Q24" s="6"/>
      <c r="R24" s="4"/>
      <c r="S24" s="6"/>
      <c r="T24" s="56" t="s">
        <v>11</v>
      </c>
      <c r="U24" s="56"/>
      <c r="V24" s="56"/>
      <c r="W24" s="56"/>
      <c r="X24" s="56"/>
      <c r="Y24" s="56"/>
      <c r="Z24" s="56"/>
      <c r="AA24" s="56"/>
      <c r="AB24" s="56"/>
      <c r="AC24" s="56"/>
      <c r="AD24" s="6"/>
      <c r="AE24" s="58">
        <f>VLOOKUP(AI24,CD1006:CE1055,2,0)</f>
        <v>0</v>
      </c>
      <c r="AF24" s="58"/>
      <c r="AG24" s="58"/>
      <c r="AH24" s="58"/>
      <c r="AI24" s="10" t="s">
        <v>147</v>
      </c>
      <c r="AJ24" s="4"/>
      <c r="AK24" s="6"/>
      <c r="AL24" s="56" t="s">
        <v>12</v>
      </c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6"/>
      <c r="AX24" s="59" t="s">
        <v>0</v>
      </c>
      <c r="AY24" s="59"/>
      <c r="AZ24" s="59"/>
      <c r="BA24" s="59"/>
      <c r="BB24" s="6"/>
      <c r="BC24" s="4"/>
      <c r="BD24" s="6"/>
      <c r="BE24" s="56" t="s">
        <v>13</v>
      </c>
      <c r="BF24" s="56"/>
      <c r="BG24" s="56"/>
      <c r="BH24" s="56"/>
      <c r="BI24" s="56"/>
      <c r="BJ24" s="56"/>
      <c r="BK24" s="56"/>
      <c r="BL24" s="56"/>
      <c r="BM24" s="56"/>
      <c r="BN24" s="56"/>
      <c r="BO24" s="6"/>
      <c r="BP24" s="59" t="s">
        <v>0</v>
      </c>
      <c r="BQ24" s="59"/>
      <c r="BR24" s="59"/>
      <c r="BS24" s="59"/>
      <c r="BT24" s="5"/>
      <c r="BV24" s="6"/>
      <c r="BW24" s="6" t="s">
        <v>157</v>
      </c>
      <c r="BX24" s="6"/>
      <c r="BY24" s="6"/>
      <c r="BZ24" s="6"/>
      <c r="CA24" s="6"/>
      <c r="CB24" s="6"/>
      <c r="CC24" s="6"/>
      <c r="CD24" s="18"/>
      <c r="CE24" s="25"/>
      <c r="CF24" s="37" t="s">
        <v>181</v>
      </c>
      <c r="CG24" s="6" t="s">
        <v>178</v>
      </c>
      <c r="CH24" s="6"/>
      <c r="CI24" s="6"/>
      <c r="CJ24" s="4"/>
      <c r="CK24" s="6" t="s">
        <v>190</v>
      </c>
      <c r="CL24" s="6"/>
      <c r="CM24" s="6"/>
      <c r="CN24" s="6"/>
      <c r="CO24" s="2"/>
      <c r="CP24" s="6"/>
      <c r="CQ24" s="6"/>
      <c r="CR24" s="6"/>
      <c r="CS24" s="6"/>
    </row>
    <row r="25" spans="1:97" ht="16.899999999999999" customHeight="1">
      <c r="A25" s="5"/>
      <c r="B25" s="56" t="s">
        <v>14</v>
      </c>
      <c r="C25" s="56"/>
      <c r="D25" s="56"/>
      <c r="E25" s="56"/>
      <c r="F25" s="56"/>
      <c r="G25" s="56"/>
      <c r="H25" s="56"/>
      <c r="I25" s="56"/>
      <c r="J25" s="56"/>
      <c r="K25" s="56"/>
      <c r="L25" s="6"/>
      <c r="M25" s="59" t="s">
        <v>0</v>
      </c>
      <c r="N25" s="59"/>
      <c r="O25" s="59"/>
      <c r="P25" s="59"/>
      <c r="Q25" s="6"/>
      <c r="R25" s="4"/>
      <c r="S25" s="6"/>
      <c r="T25" s="56" t="s">
        <v>15</v>
      </c>
      <c r="U25" s="56"/>
      <c r="V25" s="56"/>
      <c r="W25" s="56"/>
      <c r="X25" s="56"/>
      <c r="Y25" s="56"/>
      <c r="Z25" s="56"/>
      <c r="AA25" s="56"/>
      <c r="AB25" s="56"/>
      <c r="AC25" s="56"/>
      <c r="AD25" s="6"/>
      <c r="AE25" s="58">
        <f>VLOOKUP(AI25,CD1006:CE1055,2,0)</f>
        <v>0</v>
      </c>
      <c r="AF25" s="58"/>
      <c r="AG25" s="58"/>
      <c r="AH25" s="58"/>
      <c r="AI25" s="10" t="s">
        <v>147</v>
      </c>
      <c r="AJ25" s="4"/>
      <c r="AK25" s="6"/>
      <c r="AL25" s="56" t="s">
        <v>16</v>
      </c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6"/>
      <c r="AX25" s="59" t="s">
        <v>0</v>
      </c>
      <c r="AY25" s="59"/>
      <c r="AZ25" s="59"/>
      <c r="BA25" s="59"/>
      <c r="BB25" s="6"/>
      <c r="BC25" s="4"/>
      <c r="BD25" s="6"/>
      <c r="BE25" s="56" t="s">
        <v>17</v>
      </c>
      <c r="BF25" s="56"/>
      <c r="BG25" s="56"/>
      <c r="BH25" s="56"/>
      <c r="BI25" s="56"/>
      <c r="BJ25" s="56"/>
      <c r="BK25" s="56"/>
      <c r="BL25" s="56"/>
      <c r="BM25" s="56"/>
      <c r="BN25" s="56"/>
      <c r="BO25" s="6"/>
      <c r="BP25" s="59" t="s">
        <v>0</v>
      </c>
      <c r="BQ25" s="59"/>
      <c r="BR25" s="59"/>
      <c r="BS25" s="59"/>
      <c r="BT25" s="5"/>
      <c r="BV25" s="6"/>
      <c r="BW25" s="6" t="s">
        <v>158</v>
      </c>
      <c r="BX25" s="6"/>
      <c r="BY25" s="6"/>
      <c r="BZ25" s="6"/>
      <c r="CA25" s="6"/>
      <c r="CB25" s="6"/>
      <c r="CC25" s="6"/>
      <c r="CD25" s="18"/>
      <c r="CE25" s="25"/>
      <c r="CF25" s="6"/>
      <c r="CG25" s="6" t="s">
        <v>179</v>
      </c>
      <c r="CH25" s="6"/>
      <c r="CI25" s="6"/>
      <c r="CJ25" s="4"/>
      <c r="CK25" s="6" t="s">
        <v>191</v>
      </c>
      <c r="CL25" s="6"/>
      <c r="CM25" s="6"/>
      <c r="CN25" s="6"/>
      <c r="CO25" s="2"/>
      <c r="CP25" s="6"/>
      <c r="CQ25" s="6"/>
      <c r="CR25" s="6"/>
      <c r="CS25" s="6"/>
    </row>
    <row r="26" spans="1:97" ht="16.899999999999999" customHeight="1">
      <c r="A26" s="5"/>
      <c r="B26" s="56" t="s">
        <v>18</v>
      </c>
      <c r="C26" s="56"/>
      <c r="D26" s="56"/>
      <c r="E26" s="56"/>
      <c r="F26" s="56"/>
      <c r="G26" s="56"/>
      <c r="H26" s="56"/>
      <c r="I26" s="56"/>
      <c r="J26" s="56"/>
      <c r="K26" s="56"/>
      <c r="L26" s="6"/>
      <c r="M26" s="59" t="s">
        <v>0</v>
      </c>
      <c r="N26" s="59"/>
      <c r="O26" s="59"/>
      <c r="P26" s="59"/>
      <c r="Q26" s="6"/>
      <c r="R26" s="4"/>
      <c r="S26" s="6"/>
      <c r="T26" s="56" t="s">
        <v>19</v>
      </c>
      <c r="U26" s="56"/>
      <c r="V26" s="56"/>
      <c r="W26" s="56"/>
      <c r="X26" s="56"/>
      <c r="Y26" s="56"/>
      <c r="Z26" s="56"/>
      <c r="AA26" s="56"/>
      <c r="AB26" s="56"/>
      <c r="AC26" s="56"/>
      <c r="AD26" s="6"/>
      <c r="AE26" s="58">
        <f>VLOOKUP(AI26,CD1006:CE1055,2,0)</f>
        <v>0</v>
      </c>
      <c r="AF26" s="58"/>
      <c r="AG26" s="58"/>
      <c r="AH26" s="58"/>
      <c r="AI26" s="10" t="s">
        <v>147</v>
      </c>
      <c r="AJ26" s="4"/>
      <c r="AK26" s="6"/>
      <c r="AL26" s="56" t="s">
        <v>20</v>
      </c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6"/>
      <c r="AX26" s="59" t="s">
        <v>0</v>
      </c>
      <c r="AY26" s="59"/>
      <c r="AZ26" s="59"/>
      <c r="BA26" s="59"/>
      <c r="BB26" s="6"/>
      <c r="BC26" s="4"/>
      <c r="BD26" s="6"/>
      <c r="BE26" s="56" t="s">
        <v>21</v>
      </c>
      <c r="BF26" s="56"/>
      <c r="BG26" s="56"/>
      <c r="BH26" s="56"/>
      <c r="BI26" s="56"/>
      <c r="BJ26" s="56"/>
      <c r="BK26" s="56"/>
      <c r="BL26" s="56"/>
      <c r="BM26" s="56"/>
      <c r="BN26" s="56"/>
      <c r="BO26" s="6"/>
      <c r="BP26" s="59" t="s">
        <v>0</v>
      </c>
      <c r="BQ26" s="59"/>
      <c r="BR26" s="59"/>
      <c r="BS26" s="59"/>
      <c r="BT26" s="5"/>
      <c r="BV26" s="6"/>
      <c r="BW26" s="6" t="s">
        <v>159</v>
      </c>
      <c r="BX26" s="6"/>
      <c r="BY26" s="6"/>
      <c r="BZ26" s="6"/>
      <c r="CA26" s="6"/>
      <c r="CB26" s="6"/>
      <c r="CC26" s="6"/>
      <c r="CD26" s="18"/>
      <c r="CE26" s="25"/>
      <c r="CF26" s="37" t="s">
        <v>181</v>
      </c>
      <c r="CG26" s="6" t="s">
        <v>180</v>
      </c>
      <c r="CH26" s="6"/>
      <c r="CI26" s="6"/>
      <c r="CJ26" s="4"/>
      <c r="CK26" s="6" t="s">
        <v>192</v>
      </c>
      <c r="CL26" s="6"/>
      <c r="CM26" s="6"/>
      <c r="CN26" s="6"/>
      <c r="CO26" s="2"/>
      <c r="CP26" s="6"/>
      <c r="CQ26" s="6"/>
      <c r="CR26" s="6"/>
      <c r="CS26" s="6"/>
    </row>
    <row r="27" spans="1:97" ht="16.899999999999999" customHeight="1">
      <c r="A27" s="5"/>
      <c r="B27" s="56" t="s">
        <v>22</v>
      </c>
      <c r="C27" s="56"/>
      <c r="D27" s="56"/>
      <c r="E27" s="56"/>
      <c r="F27" s="56"/>
      <c r="G27" s="56"/>
      <c r="H27" s="56"/>
      <c r="I27" s="56"/>
      <c r="J27" s="56"/>
      <c r="K27" s="56"/>
      <c r="L27" s="6"/>
      <c r="M27" s="59" t="s">
        <v>0</v>
      </c>
      <c r="N27" s="59"/>
      <c r="O27" s="59"/>
      <c r="P27" s="59"/>
      <c r="Q27" s="6"/>
      <c r="R27" s="4"/>
      <c r="S27" s="6"/>
      <c r="T27" s="56" t="s">
        <v>23</v>
      </c>
      <c r="U27" s="56"/>
      <c r="V27" s="56"/>
      <c r="W27" s="56"/>
      <c r="X27" s="56"/>
      <c r="Y27" s="56"/>
      <c r="Z27" s="56"/>
      <c r="AA27" s="56"/>
      <c r="AB27" s="56"/>
      <c r="AC27" s="56"/>
      <c r="AD27" s="6"/>
      <c r="AE27" s="58">
        <f>VLOOKUP(AI27,CD1006:CE1055,2,0)</f>
        <v>0</v>
      </c>
      <c r="AF27" s="58"/>
      <c r="AG27" s="58"/>
      <c r="AH27" s="58"/>
      <c r="AI27" s="10" t="s">
        <v>147</v>
      </c>
      <c r="AJ27" s="4"/>
      <c r="AK27" s="6"/>
      <c r="AL27" s="56" t="s">
        <v>24</v>
      </c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6"/>
      <c r="AX27" s="59" t="s">
        <v>0</v>
      </c>
      <c r="AY27" s="59"/>
      <c r="AZ27" s="59"/>
      <c r="BA27" s="59"/>
      <c r="BB27" s="6"/>
      <c r="BC27" s="4"/>
      <c r="BD27" s="6"/>
      <c r="BE27" s="56" t="s">
        <v>25</v>
      </c>
      <c r="BF27" s="56"/>
      <c r="BG27" s="56"/>
      <c r="BH27" s="56"/>
      <c r="BI27" s="56"/>
      <c r="BJ27" s="56"/>
      <c r="BK27" s="56"/>
      <c r="BL27" s="56"/>
      <c r="BM27" s="56"/>
      <c r="BN27" s="56"/>
      <c r="BO27" s="6"/>
      <c r="BP27" s="59" t="s">
        <v>0</v>
      </c>
      <c r="BQ27" s="59"/>
      <c r="BR27" s="59"/>
      <c r="BS27" s="59"/>
      <c r="BT27" s="5"/>
      <c r="BV27" s="6"/>
      <c r="BW27" s="6" t="s">
        <v>160</v>
      </c>
      <c r="BX27" s="6"/>
      <c r="BY27" s="6"/>
      <c r="BZ27" s="6"/>
      <c r="CA27" s="6"/>
      <c r="CB27" s="6"/>
      <c r="CC27" s="6"/>
      <c r="CD27" s="18"/>
      <c r="CE27" s="25"/>
      <c r="CF27" s="37" t="s">
        <v>181</v>
      </c>
      <c r="CG27" s="6" t="s">
        <v>182</v>
      </c>
      <c r="CH27" s="6"/>
      <c r="CI27" s="6"/>
      <c r="CJ27" s="4"/>
      <c r="CK27" s="6" t="s">
        <v>195</v>
      </c>
      <c r="CL27" s="6"/>
      <c r="CM27" s="6"/>
      <c r="CN27" s="6"/>
      <c r="CO27" s="2"/>
      <c r="CP27" s="6"/>
      <c r="CQ27" s="6"/>
      <c r="CR27" s="6"/>
      <c r="CS27" s="6"/>
    </row>
    <row r="28" spans="1:97" ht="16.899999999999999" customHeight="1">
      <c r="A28" s="5"/>
      <c r="B28" s="56" t="s">
        <v>26</v>
      </c>
      <c r="C28" s="56"/>
      <c r="D28" s="56"/>
      <c r="E28" s="56"/>
      <c r="F28" s="56"/>
      <c r="G28" s="56"/>
      <c r="H28" s="56"/>
      <c r="I28" s="56"/>
      <c r="J28" s="56"/>
      <c r="K28" s="56"/>
      <c r="L28" s="6"/>
      <c r="M28" s="59" t="s">
        <v>0</v>
      </c>
      <c r="N28" s="59"/>
      <c r="O28" s="59"/>
      <c r="P28" s="59"/>
      <c r="Q28" s="6"/>
      <c r="R28" s="4"/>
      <c r="S28" s="6"/>
      <c r="T28" s="56" t="s">
        <v>27</v>
      </c>
      <c r="U28" s="56"/>
      <c r="V28" s="56"/>
      <c r="W28" s="56"/>
      <c r="X28" s="56"/>
      <c r="Y28" s="56"/>
      <c r="Z28" s="56"/>
      <c r="AA28" s="56"/>
      <c r="AB28" s="56"/>
      <c r="AC28" s="56"/>
      <c r="AD28" s="6"/>
      <c r="AE28" s="58">
        <f>VLOOKUP(AI28,CD1006:CE1055,2,0)</f>
        <v>0</v>
      </c>
      <c r="AF28" s="58"/>
      <c r="AG28" s="58"/>
      <c r="AH28" s="58"/>
      <c r="AI28" s="10" t="s">
        <v>147</v>
      </c>
      <c r="AJ28" s="4"/>
      <c r="AK28" s="6"/>
      <c r="AL28" s="56" t="s">
        <v>28</v>
      </c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6"/>
      <c r="AX28" s="59" t="s">
        <v>0</v>
      </c>
      <c r="AY28" s="59"/>
      <c r="AZ28" s="59"/>
      <c r="BA28" s="59"/>
      <c r="BB28" s="6"/>
      <c r="BC28" s="4"/>
      <c r="BD28" s="6"/>
      <c r="BE28" s="56" t="s">
        <v>29</v>
      </c>
      <c r="BF28" s="56"/>
      <c r="BG28" s="56"/>
      <c r="BH28" s="56"/>
      <c r="BI28" s="56"/>
      <c r="BJ28" s="56"/>
      <c r="BK28" s="56"/>
      <c r="BL28" s="56"/>
      <c r="BM28" s="56"/>
      <c r="BN28" s="56"/>
      <c r="BO28" s="6"/>
      <c r="BP28" s="59" t="s">
        <v>0</v>
      </c>
      <c r="BQ28" s="59"/>
      <c r="BR28" s="59"/>
      <c r="BS28" s="59"/>
      <c r="BT28" s="5"/>
      <c r="BV28" s="6"/>
      <c r="BW28" s="6" t="s">
        <v>161</v>
      </c>
      <c r="BX28" s="6"/>
      <c r="BY28" s="6"/>
      <c r="BZ28" s="6"/>
      <c r="CA28" s="6"/>
      <c r="CB28" s="6"/>
      <c r="CC28" s="6"/>
      <c r="CD28" s="18"/>
      <c r="CE28" s="25"/>
      <c r="CF28" s="6"/>
      <c r="CG28" s="6" t="s">
        <v>183</v>
      </c>
      <c r="CH28" s="6"/>
      <c r="CI28" s="6"/>
      <c r="CJ28" s="4"/>
      <c r="CK28" s="6" t="s">
        <v>194</v>
      </c>
      <c r="CL28" s="6"/>
      <c r="CM28" s="6"/>
      <c r="CN28" s="6"/>
      <c r="CO28" s="2"/>
      <c r="CP28" s="6"/>
      <c r="CQ28" s="6"/>
      <c r="CR28" s="6"/>
      <c r="CS28" s="6"/>
    </row>
    <row r="29" spans="1:97" ht="16.899999999999999" customHeight="1">
      <c r="A29" s="5"/>
      <c r="B29" s="56" t="s">
        <v>30</v>
      </c>
      <c r="C29" s="56"/>
      <c r="D29" s="56"/>
      <c r="E29" s="56"/>
      <c r="F29" s="56"/>
      <c r="G29" s="56"/>
      <c r="H29" s="56"/>
      <c r="I29" s="56"/>
      <c r="J29" s="56"/>
      <c r="K29" s="56"/>
      <c r="L29" s="6"/>
      <c r="M29" s="59" t="s">
        <v>0</v>
      </c>
      <c r="N29" s="59"/>
      <c r="O29" s="59"/>
      <c r="P29" s="59"/>
      <c r="Q29" s="6"/>
      <c r="R29" s="4"/>
      <c r="S29" s="6"/>
      <c r="T29" s="56" t="s">
        <v>31</v>
      </c>
      <c r="U29" s="56"/>
      <c r="V29" s="56"/>
      <c r="W29" s="56"/>
      <c r="X29" s="56"/>
      <c r="Y29" s="56"/>
      <c r="Z29" s="56"/>
      <c r="AA29" s="56"/>
      <c r="AB29" s="56"/>
      <c r="AC29" s="56"/>
      <c r="AD29" s="6"/>
      <c r="AE29" s="58">
        <f>VLOOKUP(AI29,CD1006:CE1055,2,0)</f>
        <v>0</v>
      </c>
      <c r="AF29" s="58"/>
      <c r="AG29" s="58"/>
      <c r="AH29" s="58"/>
      <c r="AI29" s="10" t="s">
        <v>147</v>
      </c>
      <c r="AJ29" s="4"/>
      <c r="AK29" s="6"/>
      <c r="AL29" s="56" t="s">
        <v>32</v>
      </c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6"/>
      <c r="AX29" s="59" t="s">
        <v>0</v>
      </c>
      <c r="AY29" s="59"/>
      <c r="AZ29" s="59"/>
      <c r="BA29" s="59"/>
      <c r="BB29" s="6"/>
      <c r="BC29" s="4"/>
      <c r="BD29" s="6"/>
      <c r="BE29" s="56" t="s">
        <v>33</v>
      </c>
      <c r="BF29" s="56"/>
      <c r="BG29" s="56"/>
      <c r="BH29" s="56"/>
      <c r="BI29" s="56"/>
      <c r="BJ29" s="56"/>
      <c r="BK29" s="56"/>
      <c r="BL29" s="56"/>
      <c r="BM29" s="56"/>
      <c r="BN29" s="56"/>
      <c r="BO29" s="6"/>
      <c r="BP29" s="59" t="s">
        <v>0</v>
      </c>
      <c r="BQ29" s="59"/>
      <c r="BR29" s="59"/>
      <c r="BS29" s="59"/>
      <c r="BT29" s="5"/>
      <c r="BV29" s="6"/>
      <c r="BW29" s="6" t="s">
        <v>162</v>
      </c>
      <c r="BX29" s="6"/>
      <c r="BY29" s="6"/>
      <c r="BZ29" s="6"/>
      <c r="CA29" s="6"/>
      <c r="CB29" s="6"/>
      <c r="CC29" s="6"/>
      <c r="CD29" s="18"/>
      <c r="CE29" s="25"/>
      <c r="CF29" s="6"/>
      <c r="CG29" s="6"/>
      <c r="CH29" s="6"/>
      <c r="CI29" s="6"/>
      <c r="CJ29" s="4"/>
      <c r="CK29" s="6" t="s">
        <v>193</v>
      </c>
      <c r="CL29" s="6"/>
      <c r="CM29" s="6"/>
      <c r="CN29" s="6"/>
      <c r="CO29" s="2"/>
      <c r="CP29" s="6"/>
      <c r="CQ29" s="6"/>
      <c r="CR29" s="6"/>
      <c r="CS29" s="6"/>
    </row>
    <row r="30" spans="1:97" ht="16.899999999999999" customHeight="1">
      <c r="A30" s="5"/>
      <c r="B30" s="56" t="s">
        <v>34</v>
      </c>
      <c r="C30" s="56"/>
      <c r="D30" s="56"/>
      <c r="E30" s="56"/>
      <c r="F30" s="56"/>
      <c r="G30" s="56"/>
      <c r="H30" s="56"/>
      <c r="I30" s="56"/>
      <c r="J30" s="56"/>
      <c r="K30" s="56"/>
      <c r="L30" s="6"/>
      <c r="M30" s="59" t="s">
        <v>0</v>
      </c>
      <c r="N30" s="59"/>
      <c r="O30" s="59"/>
      <c r="P30" s="59"/>
      <c r="Q30" s="6"/>
      <c r="R30" s="4"/>
      <c r="S30" s="6"/>
      <c r="T30" s="56" t="s">
        <v>35</v>
      </c>
      <c r="U30" s="56"/>
      <c r="V30" s="56"/>
      <c r="W30" s="56"/>
      <c r="X30" s="56"/>
      <c r="Y30" s="56"/>
      <c r="Z30" s="56"/>
      <c r="AA30" s="56"/>
      <c r="AB30" s="56"/>
      <c r="AC30" s="56"/>
      <c r="AD30" s="6"/>
      <c r="AE30" s="58">
        <f>VLOOKUP(AI30,CD1006:CE1055,2,0)</f>
        <v>0</v>
      </c>
      <c r="AF30" s="58"/>
      <c r="AG30" s="58"/>
      <c r="AH30" s="58"/>
      <c r="AI30" s="10" t="s">
        <v>147</v>
      </c>
      <c r="AJ30" s="4"/>
      <c r="AK30" s="6"/>
      <c r="AL30" s="56" t="s">
        <v>36</v>
      </c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6"/>
      <c r="AX30" s="59" t="s">
        <v>0</v>
      </c>
      <c r="AY30" s="59"/>
      <c r="AZ30" s="59"/>
      <c r="BA30" s="59"/>
      <c r="BB30" s="6"/>
      <c r="BC30" s="4"/>
      <c r="BD30" s="6"/>
      <c r="BE30" s="56" t="s">
        <v>37</v>
      </c>
      <c r="BF30" s="56"/>
      <c r="BG30" s="56"/>
      <c r="BH30" s="56"/>
      <c r="BI30" s="56"/>
      <c r="BJ30" s="56"/>
      <c r="BK30" s="56"/>
      <c r="BL30" s="56"/>
      <c r="BM30" s="56"/>
      <c r="BN30" s="56"/>
      <c r="BO30" s="6"/>
      <c r="BP30" s="59" t="s">
        <v>0</v>
      </c>
      <c r="BQ30" s="59"/>
      <c r="BR30" s="59"/>
      <c r="BS30" s="59"/>
      <c r="BT30" s="5"/>
      <c r="BV30" s="6"/>
      <c r="BW30" s="6" t="s">
        <v>163</v>
      </c>
      <c r="BX30" s="6"/>
      <c r="BY30" s="6"/>
      <c r="BZ30" s="6"/>
      <c r="CA30" s="6"/>
      <c r="CB30" s="6"/>
      <c r="CC30" s="6"/>
      <c r="CD30" s="18"/>
      <c r="CE30" s="25"/>
      <c r="CF30" s="6"/>
      <c r="CG30" s="6"/>
      <c r="CH30" s="6"/>
      <c r="CI30" s="6"/>
      <c r="CJ30" s="4"/>
      <c r="CK30" s="6"/>
      <c r="CL30" s="6"/>
      <c r="CM30" s="6"/>
      <c r="CN30" s="6"/>
      <c r="CO30" s="2"/>
      <c r="CP30" s="6"/>
      <c r="CQ30" s="6"/>
      <c r="CR30" s="6"/>
      <c r="CS30" s="6"/>
    </row>
    <row r="31" spans="1:97" ht="16.899999999999999" customHeight="1">
      <c r="A31" s="5"/>
      <c r="B31" s="56" t="s">
        <v>38</v>
      </c>
      <c r="C31" s="56"/>
      <c r="D31" s="56"/>
      <c r="E31" s="56"/>
      <c r="F31" s="56"/>
      <c r="G31" s="56"/>
      <c r="H31" s="56"/>
      <c r="I31" s="56"/>
      <c r="J31" s="56"/>
      <c r="K31" s="56"/>
      <c r="L31" s="6"/>
      <c r="M31" s="59" t="s">
        <v>0</v>
      </c>
      <c r="N31" s="59"/>
      <c r="O31" s="59"/>
      <c r="P31" s="59"/>
      <c r="Q31" s="6"/>
      <c r="R31" s="4"/>
      <c r="S31" s="6"/>
      <c r="T31" s="56" t="s">
        <v>39</v>
      </c>
      <c r="U31" s="56"/>
      <c r="V31" s="56"/>
      <c r="W31" s="56"/>
      <c r="X31" s="56"/>
      <c r="Y31" s="56"/>
      <c r="Z31" s="56"/>
      <c r="AA31" s="56"/>
      <c r="AB31" s="56"/>
      <c r="AC31" s="56"/>
      <c r="AD31" s="6"/>
      <c r="AE31" s="58">
        <f>VLOOKUP(AI31,CD1006:CE1055,2,0)</f>
        <v>0</v>
      </c>
      <c r="AF31" s="58"/>
      <c r="AG31" s="58"/>
      <c r="AH31" s="58"/>
      <c r="AI31" s="10" t="s">
        <v>147</v>
      </c>
      <c r="AJ31" s="4"/>
      <c r="AK31" s="6"/>
      <c r="AL31" s="56" t="s">
        <v>40</v>
      </c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6"/>
      <c r="AX31" s="59" t="s">
        <v>0</v>
      </c>
      <c r="AY31" s="59"/>
      <c r="AZ31" s="59"/>
      <c r="BA31" s="59"/>
      <c r="BB31" s="6"/>
      <c r="BC31" s="4"/>
      <c r="BD31" s="6"/>
      <c r="BE31" s="56" t="s">
        <v>41</v>
      </c>
      <c r="BF31" s="56"/>
      <c r="BG31" s="56"/>
      <c r="BH31" s="56"/>
      <c r="BI31" s="56"/>
      <c r="BJ31" s="56"/>
      <c r="BK31" s="56"/>
      <c r="BL31" s="56"/>
      <c r="BM31" s="56"/>
      <c r="BN31" s="56"/>
      <c r="BO31" s="6"/>
      <c r="BP31" s="59" t="s">
        <v>0</v>
      </c>
      <c r="BQ31" s="59"/>
      <c r="BR31" s="59"/>
      <c r="BS31" s="59"/>
      <c r="BT31" s="5"/>
      <c r="BV31" s="6"/>
      <c r="BW31" s="6" t="s">
        <v>164</v>
      </c>
      <c r="BX31" s="6"/>
      <c r="BY31" s="6"/>
      <c r="BZ31" s="6"/>
      <c r="CA31" s="6"/>
      <c r="CB31" s="6"/>
      <c r="CC31" s="6"/>
      <c r="CD31" s="18"/>
      <c r="CE31" s="25"/>
      <c r="CF31" s="6"/>
      <c r="CG31" s="6"/>
      <c r="CH31" s="6"/>
      <c r="CI31" s="6"/>
      <c r="CJ31" s="4"/>
      <c r="CK31" s="6"/>
      <c r="CL31" s="6"/>
      <c r="CM31" s="6"/>
      <c r="CN31" s="6"/>
      <c r="CO31" s="2"/>
      <c r="CP31" s="6"/>
      <c r="CQ31" s="6"/>
      <c r="CR31" s="6"/>
      <c r="CS31" s="6"/>
    </row>
    <row r="32" spans="1:97" ht="16.899999999999999" customHeight="1">
      <c r="A32" s="5"/>
      <c r="B32" s="56" t="s">
        <v>42</v>
      </c>
      <c r="C32" s="56"/>
      <c r="D32" s="56"/>
      <c r="E32" s="56"/>
      <c r="F32" s="56"/>
      <c r="G32" s="56"/>
      <c r="H32" s="56"/>
      <c r="I32" s="56"/>
      <c r="J32" s="56"/>
      <c r="K32" s="56"/>
      <c r="L32" s="6"/>
      <c r="M32" s="59" t="s">
        <v>0</v>
      </c>
      <c r="N32" s="59"/>
      <c r="O32" s="59"/>
      <c r="P32" s="59"/>
      <c r="Q32" s="6"/>
      <c r="R32" s="4"/>
      <c r="S32" s="6"/>
      <c r="T32" s="56" t="s">
        <v>43</v>
      </c>
      <c r="U32" s="56"/>
      <c r="V32" s="56"/>
      <c r="W32" s="56"/>
      <c r="X32" s="56"/>
      <c r="Y32" s="56"/>
      <c r="Z32" s="56"/>
      <c r="AA32" s="56"/>
      <c r="AB32" s="56"/>
      <c r="AC32" s="56"/>
      <c r="AD32" s="6"/>
      <c r="AE32" s="58">
        <f>VLOOKUP(AI32,CD1006:CE1055,2,0)</f>
        <v>0</v>
      </c>
      <c r="AF32" s="58"/>
      <c r="AG32" s="58"/>
      <c r="AH32" s="58"/>
      <c r="AI32" s="10" t="s">
        <v>147</v>
      </c>
      <c r="AJ32" s="4"/>
      <c r="AK32" s="6"/>
      <c r="AL32" s="56" t="s">
        <v>44</v>
      </c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6"/>
      <c r="AX32" s="59" t="s">
        <v>0</v>
      </c>
      <c r="AY32" s="59"/>
      <c r="AZ32" s="59"/>
      <c r="BA32" s="59"/>
      <c r="BB32" s="6"/>
      <c r="BC32" s="4"/>
      <c r="BD32" s="6"/>
      <c r="BE32" s="56" t="s">
        <v>45</v>
      </c>
      <c r="BF32" s="56"/>
      <c r="BG32" s="56"/>
      <c r="BH32" s="56"/>
      <c r="BI32" s="56"/>
      <c r="BJ32" s="56"/>
      <c r="BK32" s="56"/>
      <c r="BL32" s="56"/>
      <c r="BM32" s="56"/>
      <c r="BN32" s="56"/>
      <c r="BO32" s="6"/>
      <c r="BP32" s="59" t="s">
        <v>0</v>
      </c>
      <c r="BQ32" s="59"/>
      <c r="BR32" s="59"/>
      <c r="BS32" s="59"/>
      <c r="BT32" s="5"/>
      <c r="BV32" s="6"/>
      <c r="BW32" s="6" t="s">
        <v>165</v>
      </c>
      <c r="BX32" s="6"/>
      <c r="BY32" s="6"/>
      <c r="BZ32" s="6"/>
      <c r="CA32" s="6"/>
      <c r="CB32" s="6"/>
      <c r="CC32" s="6"/>
      <c r="CD32" s="18"/>
      <c r="CE32" s="25"/>
      <c r="CF32" s="6"/>
      <c r="CG32" s="6"/>
      <c r="CH32" s="6"/>
      <c r="CI32" s="6"/>
      <c r="CJ32" s="4"/>
      <c r="CK32" s="6"/>
      <c r="CL32" s="6"/>
      <c r="CM32" s="6"/>
      <c r="CN32" s="6"/>
      <c r="CO32" s="2"/>
      <c r="CP32" s="6"/>
      <c r="CQ32" s="6"/>
      <c r="CR32" s="6"/>
      <c r="CS32" s="6"/>
    </row>
    <row r="33" spans="1:97" ht="16.899999999999999" customHeight="1">
      <c r="A33" s="5"/>
      <c r="B33" s="56" t="s">
        <v>46</v>
      </c>
      <c r="C33" s="56"/>
      <c r="D33" s="56"/>
      <c r="E33" s="56"/>
      <c r="F33" s="56"/>
      <c r="G33" s="56"/>
      <c r="H33" s="56"/>
      <c r="I33" s="56"/>
      <c r="J33" s="56"/>
      <c r="K33" s="56"/>
      <c r="L33" s="6"/>
      <c r="M33" s="57">
        <f>COUNTIFS(M23:M32,"&gt;0")</f>
        <v>0</v>
      </c>
      <c r="N33" s="57"/>
      <c r="O33" s="57"/>
      <c r="P33" s="57"/>
      <c r="Q33" s="6"/>
      <c r="R33" s="4"/>
      <c r="S33" s="6"/>
      <c r="T33" s="56" t="s">
        <v>46</v>
      </c>
      <c r="U33" s="56"/>
      <c r="V33" s="56"/>
      <c r="W33" s="56"/>
      <c r="X33" s="56"/>
      <c r="Y33" s="56"/>
      <c r="Z33" s="56"/>
      <c r="AA33" s="56"/>
      <c r="AB33" s="56"/>
      <c r="AC33" s="56"/>
      <c r="AD33" s="6"/>
      <c r="AE33" s="57">
        <f>COUNTIFS(AE23:AE32,"&gt;0")</f>
        <v>0</v>
      </c>
      <c r="AF33" s="57"/>
      <c r="AG33" s="57"/>
      <c r="AH33" s="57"/>
      <c r="AI33" s="6"/>
      <c r="AJ33" s="4"/>
      <c r="AK33" s="6"/>
      <c r="AL33" s="56" t="s">
        <v>46</v>
      </c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6"/>
      <c r="AX33" s="57">
        <f>COUNTIFS(AX23:AX32,"&gt;0")</f>
        <v>0</v>
      </c>
      <c r="AY33" s="57"/>
      <c r="AZ33" s="57"/>
      <c r="BA33" s="57"/>
      <c r="BB33" s="6"/>
      <c r="BC33" s="4"/>
      <c r="BD33" s="6"/>
      <c r="BE33" s="56" t="s">
        <v>46</v>
      </c>
      <c r="BF33" s="56"/>
      <c r="BG33" s="56"/>
      <c r="BH33" s="56"/>
      <c r="BI33" s="56"/>
      <c r="BJ33" s="56"/>
      <c r="BK33" s="56"/>
      <c r="BL33" s="56"/>
      <c r="BM33" s="56"/>
      <c r="BN33" s="56"/>
      <c r="BO33" s="6"/>
      <c r="BP33" s="57">
        <f>COUNTIFS(BP23:BP32,"&gt;0")</f>
        <v>0</v>
      </c>
      <c r="BQ33" s="57"/>
      <c r="BR33" s="57"/>
      <c r="BS33" s="57"/>
      <c r="BT33" s="5"/>
      <c r="BV33" s="6"/>
      <c r="BW33" s="6" t="s">
        <v>46</v>
      </c>
      <c r="BX33" s="6"/>
      <c r="BY33" s="6"/>
      <c r="BZ33" s="6"/>
      <c r="CA33" s="6"/>
      <c r="CB33" s="6"/>
      <c r="CC33" s="6"/>
      <c r="CD33" s="19">
        <f>COUNTIFS(CD23:CD32,"&gt;0")</f>
        <v>0</v>
      </c>
      <c r="CE33" s="25"/>
      <c r="CF33" s="6"/>
      <c r="CG33" s="6"/>
      <c r="CH33" s="6"/>
      <c r="CI33" s="6"/>
      <c r="CJ33" s="4"/>
      <c r="CK33" s="6"/>
      <c r="CL33" s="6"/>
      <c r="CM33" s="6"/>
      <c r="CN33" s="6"/>
      <c r="CO33" s="2"/>
      <c r="CP33" s="6"/>
      <c r="CQ33" s="6"/>
      <c r="CR33" s="6"/>
      <c r="CS33" s="6"/>
    </row>
    <row r="34" spans="1:97" ht="16.899999999999999" customHeight="1">
      <c r="A34" s="5"/>
      <c r="B34" s="56" t="s">
        <v>47</v>
      </c>
      <c r="C34" s="56"/>
      <c r="D34" s="56"/>
      <c r="E34" s="56"/>
      <c r="F34" s="56"/>
      <c r="G34" s="56"/>
      <c r="H34" s="56"/>
      <c r="I34" s="56"/>
      <c r="J34" s="56"/>
      <c r="K34" s="56"/>
      <c r="L34" s="6"/>
      <c r="M34" s="65">
        <f>SUM(M23:P32)</f>
        <v>0</v>
      </c>
      <c r="N34" s="65"/>
      <c r="O34" s="65"/>
      <c r="P34" s="65"/>
      <c r="Q34" s="6"/>
      <c r="R34" s="4"/>
      <c r="S34" s="6"/>
      <c r="T34" s="56" t="s">
        <v>47</v>
      </c>
      <c r="U34" s="56"/>
      <c r="V34" s="56"/>
      <c r="W34" s="56"/>
      <c r="X34" s="56"/>
      <c r="Y34" s="56"/>
      <c r="Z34" s="56"/>
      <c r="AA34" s="56"/>
      <c r="AB34" s="56"/>
      <c r="AC34" s="56"/>
      <c r="AD34" s="6"/>
      <c r="AE34" s="65">
        <f>SUM(AE23:AH32)</f>
        <v>0</v>
      </c>
      <c r="AF34" s="65"/>
      <c r="AG34" s="65"/>
      <c r="AH34" s="65"/>
      <c r="AI34" s="6"/>
      <c r="AJ34" s="4"/>
      <c r="AK34" s="6"/>
      <c r="AL34" s="56" t="s">
        <v>47</v>
      </c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6"/>
      <c r="AX34" s="65">
        <f>SUM(AX23:BA32)</f>
        <v>0</v>
      </c>
      <c r="AY34" s="65"/>
      <c r="AZ34" s="65"/>
      <c r="BA34" s="65"/>
      <c r="BB34" s="6"/>
      <c r="BC34" s="4"/>
      <c r="BD34" s="6"/>
      <c r="BE34" s="56" t="s">
        <v>47</v>
      </c>
      <c r="BF34" s="56"/>
      <c r="BG34" s="56"/>
      <c r="BH34" s="56"/>
      <c r="BI34" s="56"/>
      <c r="BJ34" s="56"/>
      <c r="BK34" s="56"/>
      <c r="BL34" s="56"/>
      <c r="BM34" s="56"/>
      <c r="BN34" s="56"/>
      <c r="BO34" s="6"/>
      <c r="BP34" s="65">
        <f>SUM(BP23:BS32)</f>
        <v>0</v>
      </c>
      <c r="BQ34" s="65"/>
      <c r="BR34" s="65"/>
      <c r="BS34" s="65"/>
      <c r="BT34" s="5"/>
      <c r="BV34" s="6"/>
      <c r="BW34" s="6" t="s">
        <v>47</v>
      </c>
      <c r="BX34" s="6"/>
      <c r="BY34" s="6"/>
      <c r="BZ34" s="6"/>
      <c r="CA34" s="6"/>
      <c r="CB34" s="6"/>
      <c r="CC34" s="6"/>
      <c r="CD34" s="20">
        <f>SUM(CD23:CD32)</f>
        <v>0</v>
      </c>
      <c r="CE34" s="25"/>
      <c r="CF34" s="6"/>
      <c r="CG34" s="6"/>
      <c r="CH34" s="6"/>
      <c r="CI34" s="6"/>
      <c r="CJ34" s="4"/>
      <c r="CK34" s="6"/>
      <c r="CL34" s="6"/>
      <c r="CM34" s="6"/>
      <c r="CN34" s="6"/>
      <c r="CO34" s="2"/>
      <c r="CP34" s="6"/>
      <c r="CQ34" s="6"/>
      <c r="CR34" s="6"/>
      <c r="CS34" s="6"/>
    </row>
    <row r="35" spans="1:97" ht="6" customHeight="1">
      <c r="A35" s="5"/>
      <c r="B35" s="7"/>
      <c r="C35" s="7"/>
      <c r="D35" s="7"/>
      <c r="E35" s="7"/>
      <c r="F35" s="7"/>
      <c r="G35" s="7"/>
      <c r="H35" s="7"/>
      <c r="I35" s="7"/>
      <c r="J35" s="7"/>
      <c r="K35" s="7"/>
      <c r="L35" s="6"/>
      <c r="M35" s="8"/>
      <c r="N35" s="8"/>
      <c r="O35" s="8"/>
      <c r="P35" s="8"/>
      <c r="Q35" s="6"/>
      <c r="R35" s="4"/>
      <c r="S35" s="6"/>
      <c r="T35" s="7"/>
      <c r="U35" s="7"/>
      <c r="V35" s="7"/>
      <c r="W35" s="7"/>
      <c r="X35" s="7"/>
      <c r="Y35" s="7"/>
      <c r="Z35" s="7"/>
      <c r="AA35" s="7"/>
      <c r="AB35" s="7"/>
      <c r="AC35" s="7"/>
      <c r="AD35" s="6"/>
      <c r="AE35" s="8"/>
      <c r="AF35" s="8"/>
      <c r="AG35" s="8"/>
      <c r="AH35" s="8"/>
      <c r="AI35" s="6"/>
      <c r="AJ35" s="4"/>
      <c r="AK35" s="6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6"/>
      <c r="AX35" s="8"/>
      <c r="AY35" s="8"/>
      <c r="AZ35" s="8"/>
      <c r="BA35" s="8"/>
      <c r="BB35" s="6"/>
      <c r="BC35" s="4"/>
      <c r="BD35" s="6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6"/>
      <c r="BP35" s="8"/>
      <c r="BQ35" s="8"/>
      <c r="BR35" s="8"/>
      <c r="BS35" s="8"/>
      <c r="BT35" s="5"/>
      <c r="BV35" s="6"/>
      <c r="BW35" s="7"/>
      <c r="BX35" s="7"/>
      <c r="BY35" s="7"/>
      <c r="BZ35" s="7"/>
      <c r="CA35" s="7"/>
      <c r="CB35" s="7"/>
      <c r="CC35" s="7"/>
      <c r="CD35" s="7"/>
      <c r="CE35" s="27"/>
      <c r="CF35" s="6"/>
      <c r="CG35" s="7"/>
      <c r="CH35" s="7"/>
      <c r="CI35" s="7"/>
      <c r="CJ35" s="34"/>
      <c r="CK35" s="6"/>
      <c r="CL35" s="7"/>
      <c r="CM35" s="7"/>
      <c r="CN35" s="7"/>
      <c r="CO35" s="2"/>
      <c r="CP35" s="6"/>
      <c r="CQ35" s="7"/>
      <c r="CR35" s="7"/>
      <c r="CS35" s="7"/>
    </row>
    <row r="36" spans="1:97" ht="10.15" customHeight="1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CE36" s="24"/>
      <c r="CF36" s="24"/>
      <c r="CG36" s="24"/>
      <c r="CH36" s="24"/>
      <c r="CJ36" s="24"/>
      <c r="CK36" s="24"/>
      <c r="CL36" s="24"/>
      <c r="CM36" s="24"/>
      <c r="CO36" s="2"/>
      <c r="CP36" s="24"/>
      <c r="CQ36" s="24"/>
      <c r="CR36" s="24"/>
    </row>
    <row r="37" spans="1:97" s="1" customFormat="1" ht="10.15" customHeight="1">
      <c r="A37" s="13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22"/>
    </row>
    <row r="38" spans="1:97" s="1" customFormat="1" ht="16.899999999999999" customHeight="1">
      <c r="A38" s="13"/>
      <c r="B38" s="60" t="s">
        <v>139</v>
      </c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22"/>
    </row>
    <row r="39" spans="1:97" s="1" customFormat="1" ht="10.15" customHeight="1">
      <c r="A39" s="13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</row>
    <row r="40" spans="1:97" s="1" customFormat="1" ht="16.899999999999999" customHeight="1">
      <c r="A40" s="13"/>
      <c r="B40" s="56" t="s">
        <v>140</v>
      </c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6"/>
      <c r="AE40" s="6"/>
      <c r="AF40" s="6"/>
      <c r="AG40" s="6"/>
      <c r="AH40" s="6"/>
      <c r="AI40" s="6"/>
      <c r="AJ40" s="6"/>
      <c r="AK40" s="6"/>
      <c r="AL40" s="6"/>
      <c r="AM40" s="14" t="s">
        <v>0</v>
      </c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 t="s">
        <v>48</v>
      </c>
      <c r="BA40" s="6"/>
      <c r="BB40" s="48" t="s">
        <v>141</v>
      </c>
      <c r="BC40" s="48"/>
      <c r="BD40" s="48"/>
      <c r="BE40" s="48"/>
      <c r="BF40" s="48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</row>
    <row r="41" spans="1:97" s="1" customFormat="1" ht="10.15" customHeight="1">
      <c r="A41" s="13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</row>
    <row r="42" spans="1:97" s="1" customFormat="1" ht="16.899999999999999" customHeight="1">
      <c r="A42" s="13"/>
      <c r="B42" s="56" t="s">
        <v>142</v>
      </c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47">
        <f>IF(P91=0,BH83,0)</f>
        <v>0</v>
      </c>
      <c r="O42" s="47"/>
      <c r="P42" s="47"/>
      <c r="Q42" s="61" t="s">
        <v>49</v>
      </c>
      <c r="R42" s="61"/>
      <c r="S42" s="61"/>
      <c r="T42" s="61"/>
      <c r="U42" s="62">
        <f>IF(P91=0,P84,0)</f>
        <v>1</v>
      </c>
      <c r="V42" s="62"/>
      <c r="W42" s="62"/>
      <c r="X42" s="62"/>
      <c r="Y42" s="6" t="s">
        <v>50</v>
      </c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 t="s">
        <v>48</v>
      </c>
      <c r="BA42" s="6"/>
      <c r="BB42" s="47">
        <f>IF(P91=1,0,AA12+AA14)</f>
        <v>0</v>
      </c>
      <c r="BC42" s="47"/>
      <c r="BD42" s="47"/>
      <c r="BE42" s="47"/>
      <c r="BF42" s="47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</row>
    <row r="43" spans="1:97" ht="10.15" customHeight="1">
      <c r="A43" s="5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F43" s="1"/>
      <c r="CG43" s="1"/>
      <c r="CH43" s="1"/>
      <c r="CI43" s="1"/>
      <c r="CK43" s="1"/>
      <c r="CL43" s="1"/>
      <c r="CM43" s="1"/>
      <c r="CN43" s="1"/>
      <c r="CP43" s="1"/>
      <c r="CQ43" s="1"/>
      <c r="CR43" s="1"/>
      <c r="CS43" s="1"/>
    </row>
    <row r="44" spans="1:97" ht="10.15" customHeight="1">
      <c r="A44" s="5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</row>
    <row r="45" spans="1:97" s="1" customFormat="1" ht="16.899999999999999" customHeight="1">
      <c r="A45" s="13"/>
      <c r="B45" s="49" t="s">
        <v>143</v>
      </c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6"/>
      <c r="AY45" s="6"/>
      <c r="AZ45" s="6" t="s">
        <v>48</v>
      </c>
      <c r="BA45" s="6"/>
      <c r="BB45" s="48" t="s">
        <v>141</v>
      </c>
      <c r="BC45" s="48"/>
      <c r="BD45" s="48"/>
      <c r="BE45" s="48"/>
      <c r="BF45" s="48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F45"/>
      <c r="CG45"/>
      <c r="CH45"/>
      <c r="CI45"/>
      <c r="CK45"/>
      <c r="CL45"/>
      <c r="CM45"/>
      <c r="CN45"/>
      <c r="CP45"/>
      <c r="CQ45"/>
      <c r="CR45"/>
      <c r="CS45"/>
    </row>
    <row r="46" spans="1:97" ht="10.15" customHeight="1">
      <c r="A46" s="5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F46" s="1"/>
      <c r="CG46" s="1"/>
      <c r="CH46" s="1"/>
      <c r="CI46" s="1"/>
      <c r="CK46" s="1"/>
      <c r="CL46" s="1"/>
      <c r="CM46" s="1"/>
      <c r="CN46" s="1"/>
      <c r="CP46" s="1"/>
      <c r="CQ46" s="1"/>
      <c r="CR46" s="1"/>
      <c r="CS46" s="1"/>
    </row>
    <row r="47" spans="1:97" s="1" customFormat="1" ht="16.899999999999999" customHeight="1">
      <c r="A47" s="13"/>
      <c r="B47" s="16" t="s">
        <v>144</v>
      </c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47">
        <f>IF(P92=0,0,(IF(P91=1,Z82,0)))</f>
        <v>0</v>
      </c>
      <c r="O47" s="47"/>
      <c r="P47" s="47"/>
      <c r="Q47" s="47"/>
      <c r="R47" s="47"/>
      <c r="S47" s="15"/>
      <c r="T47" s="15"/>
      <c r="U47" s="15"/>
      <c r="V47" s="15"/>
      <c r="W47" s="15"/>
      <c r="X47" s="47">
        <f>IF(P92=1,0,(IF(P91=1,AK82,0)))</f>
        <v>0</v>
      </c>
      <c r="Y47" s="47"/>
      <c r="Z47" s="47"/>
      <c r="AA47" s="47"/>
      <c r="AB47" s="47"/>
      <c r="AC47" s="6"/>
      <c r="AD47" s="6"/>
      <c r="AE47" s="6" t="s">
        <v>51</v>
      </c>
      <c r="AF47" s="6"/>
      <c r="AG47" s="6"/>
      <c r="AH47" s="47">
        <f>IF(P91=1,BH82,0)</f>
        <v>0</v>
      </c>
      <c r="AI47" s="47"/>
      <c r="AJ47" s="6"/>
      <c r="AK47" s="48" t="s">
        <v>52</v>
      </c>
      <c r="AL47" s="48"/>
      <c r="AM47" s="48"/>
      <c r="AN47" s="47">
        <f>IF(P91=1,P84,0)</f>
        <v>0</v>
      </c>
      <c r="AO47" s="47"/>
      <c r="AP47" s="47"/>
      <c r="AQ47" s="47"/>
      <c r="AR47" s="6" t="s">
        <v>53</v>
      </c>
      <c r="AS47" s="6" t="s">
        <v>54</v>
      </c>
      <c r="AT47" s="6"/>
      <c r="AU47" s="6"/>
      <c r="AV47" s="6"/>
      <c r="AW47" s="6"/>
      <c r="AX47" s="6"/>
      <c r="AY47" s="6"/>
      <c r="AZ47" s="6" t="s">
        <v>48</v>
      </c>
      <c r="BA47" s="6"/>
      <c r="BB47" s="47">
        <f>IF(P91=0,0,AA12+AA14)</f>
        <v>0</v>
      </c>
      <c r="BC47" s="47"/>
      <c r="BD47" s="47"/>
      <c r="BE47" s="47"/>
      <c r="BF47" s="47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13"/>
      <c r="BU47" s="13"/>
      <c r="BV47" s="13"/>
      <c r="BW47" s="13"/>
      <c r="BX47" s="13"/>
      <c r="BY47" s="13"/>
      <c r="BZ47" s="13"/>
      <c r="CA47" s="13"/>
      <c r="CB47" s="13"/>
      <c r="CC47" s="13"/>
      <c r="CD47" s="13"/>
      <c r="CF47"/>
      <c r="CG47"/>
      <c r="CH47"/>
      <c r="CI47"/>
      <c r="CK47"/>
      <c r="CL47"/>
      <c r="CM47"/>
      <c r="CN47"/>
      <c r="CP47"/>
      <c r="CQ47"/>
      <c r="CR47"/>
      <c r="CS47"/>
    </row>
    <row r="48" spans="1:97" ht="10.15" customHeight="1">
      <c r="A48" s="5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F48" s="1"/>
      <c r="CG48" s="1"/>
      <c r="CH48" s="1"/>
      <c r="CI48" s="1"/>
      <c r="CK48" s="1"/>
      <c r="CL48" s="1"/>
      <c r="CM48" s="1"/>
      <c r="CN48" s="1"/>
      <c r="CP48" s="1"/>
      <c r="CQ48" s="1"/>
      <c r="CR48" s="1"/>
      <c r="CS48" s="1"/>
    </row>
    <row r="49" spans="1:82" ht="10.15" customHeight="1"/>
    <row r="50" spans="1:82" ht="10.1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13"/>
      <c r="BV50" s="13"/>
      <c r="BW50" s="13"/>
      <c r="BX50" s="13"/>
      <c r="BY50" s="13"/>
      <c r="BZ50" s="13"/>
      <c r="CA50" s="13"/>
      <c r="CB50" s="13"/>
      <c r="CC50" s="13"/>
      <c r="CD50" s="13"/>
    </row>
    <row r="51" spans="1:82" ht="16.899999999999999" customHeight="1">
      <c r="A51" s="5"/>
      <c r="B51" s="64" t="s">
        <v>55</v>
      </c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64"/>
      <c r="AJ51" s="64"/>
      <c r="AK51" s="64"/>
      <c r="AL51" s="64"/>
      <c r="AM51" s="64"/>
      <c r="AN51" s="64"/>
      <c r="AO51" s="64"/>
      <c r="AP51" s="64"/>
      <c r="AQ51" s="64"/>
      <c r="AR51" s="64"/>
      <c r="AS51" s="64"/>
      <c r="AT51" s="64"/>
      <c r="AU51" s="64"/>
      <c r="AV51" s="64"/>
      <c r="AW51" s="64"/>
      <c r="AX51" s="64"/>
      <c r="AY51" s="64"/>
      <c r="AZ51" s="64"/>
      <c r="BA51" s="64"/>
      <c r="BB51" s="64"/>
      <c r="BC51" s="64"/>
      <c r="BD51" s="64"/>
      <c r="BE51" s="64"/>
      <c r="BF51" s="64"/>
      <c r="BG51" s="64"/>
      <c r="BH51" s="64"/>
      <c r="BI51" s="64"/>
      <c r="BJ51" s="64"/>
      <c r="BK51" s="64"/>
      <c r="BL51" s="64"/>
      <c r="BM51" s="64"/>
      <c r="BN51" s="64"/>
      <c r="BO51" s="64"/>
      <c r="BP51" s="64"/>
      <c r="BQ51" s="64"/>
      <c r="BR51" s="64"/>
      <c r="BS51" s="64"/>
      <c r="BT51" s="5"/>
      <c r="BU51" s="13"/>
      <c r="BV51" s="13"/>
      <c r="BW51" s="13"/>
      <c r="BX51" s="13"/>
      <c r="BY51" s="13"/>
      <c r="BZ51" s="13"/>
      <c r="CA51" s="13"/>
      <c r="CB51" s="13"/>
      <c r="CC51" s="13"/>
      <c r="CD51" s="13"/>
    </row>
    <row r="52" spans="1:82" ht="10.1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13"/>
      <c r="BV52" s="13"/>
      <c r="BW52" s="13"/>
      <c r="BX52" s="13"/>
      <c r="BY52" s="13"/>
      <c r="BZ52" s="13"/>
      <c r="CA52" s="13"/>
      <c r="CB52" s="13"/>
      <c r="CC52" s="13"/>
      <c r="CD52" s="13"/>
    </row>
    <row r="53" spans="1:82" s="1" customFormat="1" ht="16.899999999999999" customHeight="1">
      <c r="A53" s="13"/>
      <c r="B53" s="13"/>
      <c r="C53" s="13"/>
      <c r="D53" s="13"/>
      <c r="E53" s="13"/>
      <c r="F53" s="13"/>
      <c r="G53" s="13"/>
      <c r="H53" s="13"/>
      <c r="I53" s="50" t="s">
        <v>56</v>
      </c>
      <c r="J53" s="51"/>
      <c r="K53" s="51"/>
      <c r="L53" s="51"/>
      <c r="M53" s="51"/>
      <c r="N53" s="52"/>
      <c r="O53" s="44">
        <v>2</v>
      </c>
      <c r="P53" s="45"/>
      <c r="Q53" s="45"/>
      <c r="R53" s="45"/>
      <c r="S53" s="45"/>
      <c r="T53" s="46"/>
      <c r="U53" s="44">
        <v>3</v>
      </c>
      <c r="V53" s="45"/>
      <c r="W53" s="45"/>
      <c r="X53" s="45"/>
      <c r="Y53" s="45"/>
      <c r="Z53" s="46"/>
      <c r="AA53" s="44">
        <v>4</v>
      </c>
      <c r="AB53" s="45"/>
      <c r="AC53" s="45"/>
      <c r="AD53" s="45"/>
      <c r="AE53" s="45"/>
      <c r="AF53" s="46"/>
      <c r="AG53" s="44">
        <v>5</v>
      </c>
      <c r="AH53" s="45"/>
      <c r="AI53" s="45"/>
      <c r="AJ53" s="45"/>
      <c r="AK53" s="45"/>
      <c r="AL53" s="46"/>
      <c r="AM53" s="44">
        <v>6</v>
      </c>
      <c r="AN53" s="45"/>
      <c r="AO53" s="45"/>
      <c r="AP53" s="45"/>
      <c r="AQ53" s="45"/>
      <c r="AR53" s="46"/>
      <c r="AS53" s="44">
        <v>7</v>
      </c>
      <c r="AT53" s="45"/>
      <c r="AU53" s="45"/>
      <c r="AV53" s="45"/>
      <c r="AW53" s="45"/>
      <c r="AX53" s="45"/>
      <c r="AY53" s="46"/>
      <c r="AZ53" s="44">
        <v>8</v>
      </c>
      <c r="BA53" s="45"/>
      <c r="BB53" s="45"/>
      <c r="BC53" s="45"/>
      <c r="BD53" s="45"/>
      <c r="BE53" s="46"/>
      <c r="BF53" s="63" t="s">
        <v>57</v>
      </c>
      <c r="BG53" s="53"/>
      <c r="BH53" s="53"/>
      <c r="BI53" s="53"/>
      <c r="BJ53" s="53"/>
      <c r="BK53" s="54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  <c r="CA53" s="13"/>
      <c r="CB53" s="13"/>
      <c r="CC53" s="13"/>
      <c r="CD53" s="13"/>
    </row>
    <row r="54" spans="1:82" ht="16.899999999999999" customHeight="1">
      <c r="A54" s="5"/>
      <c r="B54" s="5"/>
      <c r="C54" s="5"/>
      <c r="D54" s="5"/>
      <c r="E54" s="5"/>
      <c r="F54" s="5"/>
      <c r="G54" s="5"/>
      <c r="H54" s="5"/>
      <c r="I54" s="50" t="s">
        <v>58</v>
      </c>
      <c r="J54" s="51"/>
      <c r="K54" s="51"/>
      <c r="L54" s="51"/>
      <c r="M54" s="51"/>
      <c r="N54" s="52"/>
      <c r="O54" s="44">
        <v>0.8</v>
      </c>
      <c r="P54" s="45"/>
      <c r="Q54" s="45"/>
      <c r="R54" s="45"/>
      <c r="S54" s="45"/>
      <c r="T54" s="46"/>
      <c r="U54" s="44">
        <v>0.75</v>
      </c>
      <c r="V54" s="45"/>
      <c r="W54" s="45"/>
      <c r="X54" s="45"/>
      <c r="Y54" s="45"/>
      <c r="Z54" s="46"/>
      <c r="AA54" s="44">
        <v>0.7</v>
      </c>
      <c r="AB54" s="45"/>
      <c r="AC54" s="45"/>
      <c r="AD54" s="45"/>
      <c r="AE54" s="45"/>
      <c r="AF54" s="46"/>
      <c r="AG54" s="44">
        <v>0.65</v>
      </c>
      <c r="AH54" s="45"/>
      <c r="AI54" s="45"/>
      <c r="AJ54" s="45"/>
      <c r="AK54" s="45"/>
      <c r="AL54" s="46"/>
      <c r="AM54" s="44">
        <v>0.6</v>
      </c>
      <c r="AN54" s="45"/>
      <c r="AO54" s="45"/>
      <c r="AP54" s="45"/>
      <c r="AQ54" s="45"/>
      <c r="AR54" s="46"/>
      <c r="AS54" s="44">
        <v>0.55000000000000004</v>
      </c>
      <c r="AT54" s="45"/>
      <c r="AU54" s="45"/>
      <c r="AV54" s="45"/>
      <c r="AW54" s="45"/>
      <c r="AX54" s="45"/>
      <c r="AY54" s="46"/>
      <c r="AZ54" s="44">
        <v>0.5</v>
      </c>
      <c r="BA54" s="45"/>
      <c r="BB54" s="45"/>
      <c r="BC54" s="45"/>
      <c r="BD54" s="45"/>
      <c r="BE54" s="46"/>
      <c r="BF54" s="44">
        <v>0.45</v>
      </c>
      <c r="BG54" s="53"/>
      <c r="BH54" s="53"/>
      <c r="BI54" s="53"/>
      <c r="BJ54" s="53"/>
      <c r="BK54" s="54"/>
      <c r="BL54" s="5"/>
      <c r="BM54" s="5"/>
      <c r="BN54" s="5"/>
      <c r="BO54" s="5"/>
      <c r="BP54" s="5"/>
      <c r="BQ54" s="5"/>
      <c r="BR54" s="5"/>
      <c r="BS54" s="5"/>
      <c r="BT54" s="5"/>
      <c r="BU54" s="13"/>
      <c r="BV54" s="13"/>
      <c r="BW54" s="13"/>
      <c r="BX54" s="13"/>
      <c r="BY54" s="13"/>
      <c r="BZ54" s="13"/>
      <c r="CA54" s="13"/>
      <c r="CB54" s="13"/>
      <c r="CC54" s="13"/>
      <c r="CD54" s="13"/>
    </row>
    <row r="55" spans="1:82" s="1" customFormat="1" ht="16.899999999999999" customHeight="1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</row>
    <row r="56" spans="1:82" s="1" customFormat="1" ht="10.15" customHeight="1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5"/>
      <c r="BV56" s="5"/>
      <c r="BW56" s="5"/>
      <c r="BX56" s="5"/>
      <c r="BY56" s="5"/>
      <c r="BZ56" s="5"/>
      <c r="CA56" s="5"/>
      <c r="CB56" s="5"/>
      <c r="CC56" s="5"/>
      <c r="CD56" s="5"/>
    </row>
    <row r="57" spans="1:82" ht="10.15" customHeight="1"/>
    <row r="58" spans="1:82" ht="16.899999999999999" customHeight="1">
      <c r="B58" s="17"/>
    </row>
    <row r="59" spans="1:82" ht="10.15" customHeight="1"/>
    <row r="60" spans="1:82" s="2" customFormat="1" ht="14.25" customHeight="1">
      <c r="B60"/>
      <c r="AB60" s="11"/>
    </row>
    <row r="61" spans="1:82" s="2" customFormat="1" ht="10.15" customHeight="1"/>
    <row r="62" spans="1:82" s="2" customFormat="1" ht="10.15" customHeight="1"/>
    <row r="63" spans="1:82" s="2" customFormat="1" ht="10.15" customHeight="1"/>
    <row r="64" spans="1:82" s="2" customFormat="1" ht="10.15" customHeight="1"/>
    <row r="65" spans="1:85" s="2" customFormat="1" ht="10.15" customHeight="1"/>
    <row r="66" spans="1:85" s="2" customFormat="1" ht="10.15" customHeight="1"/>
    <row r="67" spans="1:85" s="28" customFormat="1" ht="10.15" customHeight="1"/>
    <row r="68" spans="1:85" s="28" customFormat="1" ht="10.15" customHeight="1"/>
    <row r="69" spans="1:85" s="28" customFormat="1" ht="10.15" customHeight="1"/>
    <row r="70" spans="1:85" s="28" customFormat="1" ht="16.899999999999999" customHeight="1">
      <c r="A70" s="41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 t="s">
        <v>59</v>
      </c>
      <c r="Q70" s="41"/>
      <c r="R70" s="41"/>
      <c r="S70" s="41"/>
      <c r="T70" s="41"/>
      <c r="U70" s="41"/>
      <c r="V70" s="41"/>
      <c r="W70" s="41"/>
      <c r="X70" s="41"/>
      <c r="Y70" s="41"/>
      <c r="Z70" s="41" t="s">
        <v>60</v>
      </c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 t="s">
        <v>61</v>
      </c>
      <c r="AL70" s="41"/>
      <c r="AM70" s="41"/>
      <c r="AN70" s="41"/>
      <c r="AO70" s="41"/>
      <c r="AP70" s="41"/>
      <c r="AQ70" s="41"/>
      <c r="AR70" s="41"/>
      <c r="AS70" s="41"/>
      <c r="AT70" s="41"/>
      <c r="AU70" s="29"/>
      <c r="AV70" s="41" t="s">
        <v>62</v>
      </c>
      <c r="AW70" s="41"/>
      <c r="AX70" s="41"/>
      <c r="AY70" s="41"/>
      <c r="AZ70" s="41"/>
      <c r="BA70" s="41"/>
      <c r="BB70" s="41"/>
      <c r="BC70" s="41"/>
      <c r="BD70" s="41"/>
      <c r="BE70" s="41"/>
      <c r="BF70" s="41"/>
      <c r="BG70" s="41"/>
      <c r="BH70" s="41" t="s">
        <v>63</v>
      </c>
      <c r="BI70" s="41"/>
      <c r="BJ70" s="41"/>
      <c r="BK70" s="41"/>
      <c r="BL70" s="41"/>
      <c r="BM70" s="41"/>
      <c r="BN70" s="41"/>
      <c r="BO70" s="41"/>
      <c r="BP70" s="41"/>
      <c r="BQ70" s="41"/>
      <c r="BR70" s="41" t="s">
        <v>64</v>
      </c>
      <c r="BS70" s="41"/>
      <c r="BT70" s="41"/>
      <c r="BU70" s="41"/>
      <c r="BV70" s="41"/>
      <c r="BW70" s="41"/>
      <c r="BX70" s="41"/>
      <c r="BY70" s="41"/>
      <c r="BZ70" s="41"/>
      <c r="CA70" s="41"/>
      <c r="CB70" s="41"/>
      <c r="CC70" s="41"/>
      <c r="CD70" s="41"/>
      <c r="CF70" s="30" t="s">
        <v>65</v>
      </c>
    </row>
    <row r="71" spans="1:85" s="28" customFormat="1" ht="16.899999999999999" customHeight="1">
      <c r="A71" s="42" t="s">
        <v>66</v>
      </c>
      <c r="B71" s="42" t="s">
        <v>66</v>
      </c>
      <c r="C71" s="42" t="s">
        <v>66</v>
      </c>
      <c r="D71" s="42" t="s">
        <v>66</v>
      </c>
      <c r="E71" s="42" t="s">
        <v>66</v>
      </c>
      <c r="F71" s="42" t="s">
        <v>66</v>
      </c>
      <c r="G71" s="42" t="s">
        <v>66</v>
      </c>
      <c r="H71" s="42" t="s">
        <v>66</v>
      </c>
      <c r="I71" s="42" t="s">
        <v>66</v>
      </c>
      <c r="J71" s="42" t="s">
        <v>66</v>
      </c>
      <c r="K71" s="42" t="s">
        <v>66</v>
      </c>
      <c r="L71" s="42" t="s">
        <v>66</v>
      </c>
      <c r="M71" s="42" t="s">
        <v>66</v>
      </c>
      <c r="N71" s="42" t="s">
        <v>66</v>
      </c>
      <c r="O71" s="42" t="s">
        <v>66</v>
      </c>
      <c r="P71" s="41">
        <f>AE34</f>
        <v>0</v>
      </c>
      <c r="Q71" s="41">
        <f t="shared" ref="Q71:Y71" si="0">S68</f>
        <v>0</v>
      </c>
      <c r="R71" s="41">
        <f t="shared" si="0"/>
        <v>0</v>
      </c>
      <c r="S71" s="41">
        <f t="shared" si="0"/>
        <v>0</v>
      </c>
      <c r="T71" s="41">
        <f t="shared" si="0"/>
        <v>0</v>
      </c>
      <c r="U71" s="41">
        <f t="shared" si="0"/>
        <v>0</v>
      </c>
      <c r="V71" s="41">
        <f t="shared" si="0"/>
        <v>0</v>
      </c>
      <c r="W71" s="41">
        <f t="shared" si="0"/>
        <v>0</v>
      </c>
      <c r="X71" s="41">
        <f t="shared" si="0"/>
        <v>0</v>
      </c>
      <c r="Y71" s="41">
        <f t="shared" si="0"/>
        <v>0</v>
      </c>
      <c r="Z71" s="41">
        <f>IF(AE34&gt;4.2,1,0)</f>
        <v>0</v>
      </c>
      <c r="AA71" s="41">
        <f t="shared" ref="AA71:AJ71" si="1">IF(AB67&gt;0,1,0)</f>
        <v>0</v>
      </c>
      <c r="AB71" s="41">
        <f t="shared" si="1"/>
        <v>0</v>
      </c>
      <c r="AC71" s="41">
        <f t="shared" si="1"/>
        <v>0</v>
      </c>
      <c r="AD71" s="41">
        <f t="shared" si="1"/>
        <v>0</v>
      </c>
      <c r="AE71" s="41">
        <f t="shared" si="1"/>
        <v>0</v>
      </c>
      <c r="AF71" s="41">
        <f t="shared" si="1"/>
        <v>0</v>
      </c>
      <c r="AG71" s="41">
        <f t="shared" si="1"/>
        <v>0</v>
      </c>
      <c r="AH71" s="41">
        <f t="shared" si="1"/>
        <v>0</v>
      </c>
      <c r="AI71" s="41">
        <f t="shared" si="1"/>
        <v>0</v>
      </c>
      <c r="AJ71" s="41">
        <f t="shared" si="1"/>
        <v>0</v>
      </c>
      <c r="AK71" s="41">
        <f>IF(P71&lt;4.21,0,(IF(P71&gt;11,P71,4.2)))</f>
        <v>0</v>
      </c>
      <c r="AL71" s="41">
        <f t="shared" ref="AL71:AT73" si="2">IF(AJ71=0,0,(IF(AJ71&gt;11,AJ71,4.2)))</f>
        <v>0</v>
      </c>
      <c r="AM71" s="41">
        <f t="shared" si="2"/>
        <v>0</v>
      </c>
      <c r="AN71" s="41">
        <f t="shared" si="2"/>
        <v>0</v>
      </c>
      <c r="AO71" s="41">
        <f t="shared" si="2"/>
        <v>0</v>
      </c>
      <c r="AP71" s="41">
        <f t="shared" si="2"/>
        <v>0</v>
      </c>
      <c r="AQ71" s="41">
        <f t="shared" si="2"/>
        <v>0</v>
      </c>
      <c r="AR71" s="41">
        <f t="shared" si="2"/>
        <v>0</v>
      </c>
      <c r="AS71" s="41">
        <f t="shared" si="2"/>
        <v>0</v>
      </c>
      <c r="AT71" s="41">
        <f t="shared" si="2"/>
        <v>0</v>
      </c>
      <c r="AU71" s="29"/>
      <c r="AV71" s="41">
        <f>IF(P71&lt;4.21,0,(IF(P71&gt;11,P71,4.2)))</f>
        <v>0</v>
      </c>
      <c r="AW71" s="41">
        <f>IF(AS71=0,0,(IF(AS71&gt;11,AS71,4.2)))</f>
        <v>0</v>
      </c>
      <c r="AX71" s="41">
        <f>IF(AT71=0,0,(IF(AT71&gt;11,AT71,4.2)))</f>
        <v>0</v>
      </c>
      <c r="AY71" s="41">
        <f t="shared" ref="AY71:BG73" si="3">IF(AV71=0,0,(IF(AV71&gt;11,AV71,4.2)))</f>
        <v>0</v>
      </c>
      <c r="AZ71" s="41">
        <f t="shared" si="3"/>
        <v>0</v>
      </c>
      <c r="BA71" s="41">
        <f t="shared" si="3"/>
        <v>0</v>
      </c>
      <c r="BB71" s="41">
        <f t="shared" si="3"/>
        <v>0</v>
      </c>
      <c r="BC71" s="41">
        <f t="shared" si="3"/>
        <v>0</v>
      </c>
      <c r="BD71" s="41">
        <f t="shared" si="3"/>
        <v>0</v>
      </c>
      <c r="BE71" s="41">
        <f t="shared" si="3"/>
        <v>0</v>
      </c>
      <c r="BF71" s="41">
        <f t="shared" si="3"/>
        <v>0</v>
      </c>
      <c r="BG71" s="41">
        <f t="shared" si="3"/>
        <v>0</v>
      </c>
      <c r="BH71" s="69">
        <f>AE33</f>
        <v>0</v>
      </c>
      <c r="BI71" s="69">
        <f t="shared" ref="BI71:BQ71" si="4">BG67</f>
        <v>0</v>
      </c>
      <c r="BJ71" s="69">
        <f t="shared" si="4"/>
        <v>0</v>
      </c>
      <c r="BK71" s="69">
        <f t="shared" si="4"/>
        <v>0</v>
      </c>
      <c r="BL71" s="69">
        <f t="shared" si="4"/>
        <v>0</v>
      </c>
      <c r="BM71" s="69">
        <f t="shared" si="4"/>
        <v>0</v>
      </c>
      <c r="BN71" s="69">
        <f t="shared" si="4"/>
        <v>0</v>
      </c>
      <c r="BO71" s="69">
        <f t="shared" si="4"/>
        <v>0</v>
      </c>
      <c r="BP71" s="69">
        <f t="shared" si="4"/>
        <v>0</v>
      </c>
      <c r="BQ71" s="69">
        <f t="shared" si="4"/>
        <v>0</v>
      </c>
      <c r="BR71" s="69">
        <f>IF(AE33&gt;0,1,0)</f>
        <v>0</v>
      </c>
      <c r="BS71" s="69">
        <f t="shared" ref="BS71:CA71" si="5">IF(BP67&gt;0,1,0)</f>
        <v>0</v>
      </c>
      <c r="BT71" s="69">
        <f t="shared" si="5"/>
        <v>0</v>
      </c>
      <c r="BU71" s="69">
        <f t="shared" si="5"/>
        <v>0</v>
      </c>
      <c r="BV71" s="69">
        <f t="shared" si="5"/>
        <v>0</v>
      </c>
      <c r="BW71" s="69">
        <f t="shared" si="5"/>
        <v>0</v>
      </c>
      <c r="BX71" s="69">
        <f t="shared" si="5"/>
        <v>0</v>
      </c>
      <c r="BY71" s="69">
        <f t="shared" si="5"/>
        <v>0</v>
      </c>
      <c r="BZ71" s="69">
        <f t="shared" si="5"/>
        <v>0</v>
      </c>
      <c r="CA71" s="69">
        <f t="shared" si="5"/>
        <v>0</v>
      </c>
      <c r="CB71" s="41"/>
      <c r="CC71" s="41"/>
      <c r="CD71" s="41"/>
      <c r="CF71" s="30" t="s">
        <v>67</v>
      </c>
    </row>
    <row r="72" spans="1:85" s="28" customFormat="1" ht="16.899999999999999" customHeight="1">
      <c r="A72" s="31" t="s">
        <v>169</v>
      </c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76">
        <f>CD34</f>
        <v>0</v>
      </c>
      <c r="Q72" s="41">
        <f t="shared" ref="Q72" si="6">S69</f>
        <v>0</v>
      </c>
      <c r="R72" s="41">
        <f t="shared" ref="R72" si="7">T69</f>
        <v>0</v>
      </c>
      <c r="S72" s="41">
        <f t="shared" ref="S72" si="8">U69</f>
        <v>0</v>
      </c>
      <c r="T72" s="41">
        <f t="shared" ref="T72" si="9">V69</f>
        <v>0</v>
      </c>
      <c r="U72" s="41">
        <f t="shared" ref="U72" si="10">W69</f>
        <v>0</v>
      </c>
      <c r="V72" s="41">
        <f t="shared" ref="V72" si="11">X69</f>
        <v>0</v>
      </c>
      <c r="W72" s="41">
        <f t="shared" ref="W72" si="12">Y69</f>
        <v>0</v>
      </c>
      <c r="X72" s="41">
        <f t="shared" ref="X72" si="13">Z69</f>
        <v>0</v>
      </c>
      <c r="Y72" s="41">
        <f t="shared" ref="Y72" si="14">AA69</f>
        <v>0</v>
      </c>
      <c r="Z72" s="41">
        <f>IF(CD34&gt;4.2,1,0)</f>
        <v>0</v>
      </c>
      <c r="AA72" s="41">
        <f t="shared" ref="AA72" si="15">IF(AB68&gt;0,1,0)</f>
        <v>0</v>
      </c>
      <c r="AB72" s="41">
        <f t="shared" ref="AB72" si="16">IF(AC68&gt;0,1,0)</f>
        <v>0</v>
      </c>
      <c r="AC72" s="41">
        <f t="shared" ref="AC72" si="17">IF(AD68&gt;0,1,0)</f>
        <v>0</v>
      </c>
      <c r="AD72" s="41">
        <f t="shared" ref="AD72" si="18">IF(AE68&gt;0,1,0)</f>
        <v>0</v>
      </c>
      <c r="AE72" s="41">
        <f t="shared" ref="AE72" si="19">IF(AF68&gt;0,1,0)</f>
        <v>0</v>
      </c>
      <c r="AF72" s="41">
        <f t="shared" ref="AF72" si="20">IF(AG68&gt;0,1,0)</f>
        <v>0</v>
      </c>
      <c r="AG72" s="41">
        <f t="shared" ref="AG72" si="21">IF(AH68&gt;0,1,0)</f>
        <v>0</v>
      </c>
      <c r="AH72" s="41">
        <f t="shared" ref="AH72" si="22">IF(AI68&gt;0,1,0)</f>
        <v>0</v>
      </c>
      <c r="AI72" s="41">
        <f t="shared" ref="AI72" si="23">IF(AJ68&gt;0,1,0)</f>
        <v>0</v>
      </c>
      <c r="AJ72" s="41">
        <f t="shared" ref="AJ72" si="24">IF(AK68&gt;0,1,0)</f>
        <v>0</v>
      </c>
      <c r="AK72" s="41">
        <f>IF(P72&lt;4.21,0,(IF(P72&gt;11,P72,4.2)))</f>
        <v>0</v>
      </c>
      <c r="AL72" s="41">
        <f t="shared" ref="AL72" si="25">IF(AJ72=0,0,(IF(AJ72&gt;11,AJ72,4.2)))</f>
        <v>0</v>
      </c>
      <c r="AM72" s="41">
        <f t="shared" ref="AM72" si="26">IF(AK72=0,0,(IF(AK72&gt;11,AK72,4.2)))</f>
        <v>0</v>
      </c>
      <c r="AN72" s="41">
        <f t="shared" ref="AN72" si="27">IF(AL72=0,0,(IF(AL72&gt;11,AL72,4.2)))</f>
        <v>0</v>
      </c>
      <c r="AO72" s="41">
        <f t="shared" ref="AO72" si="28">IF(AM72=0,0,(IF(AM72&gt;11,AM72,4.2)))</f>
        <v>0</v>
      </c>
      <c r="AP72" s="41">
        <f t="shared" ref="AP72" si="29">IF(AN72=0,0,(IF(AN72&gt;11,AN72,4.2)))</f>
        <v>0</v>
      </c>
      <c r="AQ72" s="41">
        <f t="shared" ref="AQ72" si="30">IF(AO72=0,0,(IF(AO72&gt;11,AO72,4.2)))</f>
        <v>0</v>
      </c>
      <c r="AR72" s="41">
        <f t="shared" ref="AR72" si="31">IF(AP72=0,0,(IF(AP72&gt;11,AP72,4.2)))</f>
        <v>0</v>
      </c>
      <c r="AS72" s="41">
        <f t="shared" ref="AS72" si="32">IF(AQ72=0,0,(IF(AQ72&gt;11,AQ72,4.2)))</f>
        <v>0</v>
      </c>
      <c r="AT72" s="41">
        <f t="shared" ref="AT72" si="33">IF(AR72=0,0,(IF(AR72&gt;11,AR72,4.2)))</f>
        <v>0</v>
      </c>
      <c r="AU72" s="29"/>
      <c r="AV72" s="41">
        <f>IF(P72&lt;4.21,0,(IF(P72&gt;11,P72,4.2)))</f>
        <v>0</v>
      </c>
      <c r="AW72" s="41">
        <f t="shared" ref="AW72" si="34">IF(AS72=0,0,(IF(AS72&gt;11,AS72,4.2)))</f>
        <v>0</v>
      </c>
      <c r="AX72" s="41">
        <f t="shared" ref="AX72" si="35">IF(AT72=0,0,(IF(AT72&gt;11,AT72,4.2)))</f>
        <v>0</v>
      </c>
      <c r="AY72" s="41">
        <f t="shared" ref="AY72" si="36">IF(AV72=0,0,(IF(AV72&gt;11,AV72,4.2)))</f>
        <v>0</v>
      </c>
      <c r="AZ72" s="41">
        <f t="shared" ref="AZ72" si="37">IF(AW72=0,0,(IF(AW72&gt;11,AW72,4.2)))</f>
        <v>0</v>
      </c>
      <c r="BA72" s="41">
        <f t="shared" ref="BA72" si="38">IF(AX72=0,0,(IF(AX72&gt;11,AX72,4.2)))</f>
        <v>0</v>
      </c>
      <c r="BB72" s="41">
        <f t="shared" ref="BB72" si="39">IF(AY72=0,0,(IF(AY72&gt;11,AY72,4.2)))</f>
        <v>0</v>
      </c>
      <c r="BC72" s="41">
        <f t="shared" ref="BC72" si="40">IF(AZ72=0,0,(IF(AZ72&gt;11,AZ72,4.2)))</f>
        <v>0</v>
      </c>
      <c r="BD72" s="41">
        <f t="shared" ref="BD72" si="41">IF(BA72=0,0,(IF(BA72&gt;11,BA72,4.2)))</f>
        <v>0</v>
      </c>
      <c r="BE72" s="41">
        <f t="shared" ref="BE72" si="42">IF(BB72=0,0,(IF(BB72&gt;11,BB72,4.2)))</f>
        <v>0</v>
      </c>
      <c r="BF72" s="41">
        <f t="shared" ref="BF72" si="43">IF(BC72=0,0,(IF(BC72&gt;11,BC72,4.2)))</f>
        <v>0</v>
      </c>
      <c r="BG72" s="41">
        <f t="shared" ref="BG72" si="44">IF(BD72=0,0,(IF(BD72&gt;11,BD72,4.2)))</f>
        <v>0</v>
      </c>
      <c r="BH72" s="69">
        <f>CD33</f>
        <v>0</v>
      </c>
      <c r="BI72" s="69">
        <f t="shared" ref="BI72" si="45">BG68</f>
        <v>0</v>
      </c>
      <c r="BJ72" s="69">
        <f t="shared" ref="BJ72" si="46">BH68</f>
        <v>0</v>
      </c>
      <c r="BK72" s="69">
        <f t="shared" ref="BK72" si="47">BI68</f>
        <v>0</v>
      </c>
      <c r="BL72" s="69">
        <f t="shared" ref="BL72" si="48">BJ68</f>
        <v>0</v>
      </c>
      <c r="BM72" s="69">
        <f t="shared" ref="BM72" si="49">BK68</f>
        <v>0</v>
      </c>
      <c r="BN72" s="69">
        <f t="shared" ref="BN72" si="50">BL68</f>
        <v>0</v>
      </c>
      <c r="BO72" s="69">
        <f t="shared" ref="BO72" si="51">BM68</f>
        <v>0</v>
      </c>
      <c r="BP72" s="69">
        <f t="shared" ref="BP72" si="52">BN68</f>
        <v>0</v>
      </c>
      <c r="BQ72" s="69">
        <f t="shared" ref="BQ72" si="53">BO68</f>
        <v>0</v>
      </c>
      <c r="BR72" s="69">
        <f>IF(CD33&gt;0,1,0)</f>
        <v>0</v>
      </c>
      <c r="BS72" s="69">
        <f t="shared" ref="BS72" si="54">IF(BP68&gt;0,1,0)</f>
        <v>0</v>
      </c>
      <c r="BT72" s="69">
        <f t="shared" ref="BT72" si="55">IF(BQ68&gt;0,1,0)</f>
        <v>0</v>
      </c>
      <c r="BU72" s="69">
        <f t="shared" ref="BU72" si="56">IF(BR68&gt;0,1,0)</f>
        <v>0</v>
      </c>
      <c r="BV72" s="69">
        <f t="shared" ref="BV72" si="57">IF(BS68&gt;0,1,0)</f>
        <v>0</v>
      </c>
      <c r="BW72" s="69">
        <f t="shared" ref="BW72" si="58">IF(BT68&gt;0,1,0)</f>
        <v>0</v>
      </c>
      <c r="BX72" s="69">
        <f t="shared" ref="BX72" si="59">IF(BU68&gt;0,1,0)</f>
        <v>0</v>
      </c>
      <c r="BY72" s="69">
        <f t="shared" ref="BY72" si="60">IF(BV68&gt;0,1,0)</f>
        <v>0</v>
      </c>
      <c r="BZ72" s="69">
        <f t="shared" ref="BZ72" si="61">IF(BW68&gt;0,1,0)</f>
        <v>0</v>
      </c>
      <c r="CA72" s="69">
        <f t="shared" ref="CA72" si="62">IF(BX68&gt;0,1,0)</f>
        <v>0</v>
      </c>
      <c r="CB72" s="29"/>
      <c r="CC72" s="29"/>
      <c r="CD72" s="29"/>
      <c r="CF72" s="30"/>
    </row>
    <row r="73" spans="1:85" s="28" customFormat="1" ht="16.899999999999999" customHeight="1">
      <c r="A73" s="42" t="s">
        <v>68</v>
      </c>
      <c r="B73" s="42" t="s">
        <v>68</v>
      </c>
      <c r="C73" s="42" t="s">
        <v>68</v>
      </c>
      <c r="D73" s="42" t="s">
        <v>68</v>
      </c>
      <c r="E73" s="42" t="s">
        <v>68</v>
      </c>
      <c r="F73" s="42" t="s">
        <v>68</v>
      </c>
      <c r="G73" s="42" t="s">
        <v>68</v>
      </c>
      <c r="H73" s="42" t="s">
        <v>68</v>
      </c>
      <c r="I73" s="42" t="s">
        <v>68</v>
      </c>
      <c r="J73" s="42" t="s">
        <v>68</v>
      </c>
      <c r="K73" s="42" t="s">
        <v>68</v>
      </c>
      <c r="L73" s="42" t="s">
        <v>68</v>
      </c>
      <c r="M73" s="42" t="s">
        <v>68</v>
      </c>
      <c r="N73" s="42" t="s">
        <v>68</v>
      </c>
      <c r="O73" s="42" t="s">
        <v>68</v>
      </c>
      <c r="P73" s="41">
        <f>AX34</f>
        <v>0</v>
      </c>
      <c r="Q73" s="41">
        <f t="shared" ref="Q73:Y73" si="63">U68</f>
        <v>0</v>
      </c>
      <c r="R73" s="41">
        <f t="shared" si="63"/>
        <v>0</v>
      </c>
      <c r="S73" s="41">
        <f t="shared" si="63"/>
        <v>0</v>
      </c>
      <c r="T73" s="41">
        <f t="shared" si="63"/>
        <v>0</v>
      </c>
      <c r="U73" s="41">
        <f t="shared" si="63"/>
        <v>0</v>
      </c>
      <c r="V73" s="41">
        <f t="shared" si="63"/>
        <v>0</v>
      </c>
      <c r="W73" s="41">
        <f t="shared" si="63"/>
        <v>0</v>
      </c>
      <c r="X73" s="41">
        <f t="shared" si="63"/>
        <v>0</v>
      </c>
      <c r="Y73" s="41">
        <f t="shared" si="63"/>
        <v>0</v>
      </c>
      <c r="Z73" s="41">
        <f>IF(AX34&gt;4.2,1,0)</f>
        <v>0</v>
      </c>
      <c r="AA73" s="41">
        <f t="shared" ref="AA73:AJ73" si="64">IF(AD67&gt;0,1,0)</f>
        <v>0</v>
      </c>
      <c r="AB73" s="41">
        <f t="shared" si="64"/>
        <v>0</v>
      </c>
      <c r="AC73" s="41">
        <f t="shared" si="64"/>
        <v>0</v>
      </c>
      <c r="AD73" s="41">
        <f t="shared" si="64"/>
        <v>0</v>
      </c>
      <c r="AE73" s="41">
        <f t="shared" si="64"/>
        <v>0</v>
      </c>
      <c r="AF73" s="41">
        <f t="shared" si="64"/>
        <v>0</v>
      </c>
      <c r="AG73" s="41">
        <f t="shared" si="64"/>
        <v>0</v>
      </c>
      <c r="AH73" s="41">
        <f t="shared" si="64"/>
        <v>0</v>
      </c>
      <c r="AI73" s="41">
        <f t="shared" si="64"/>
        <v>0</v>
      </c>
      <c r="AJ73" s="41">
        <f t="shared" si="64"/>
        <v>0</v>
      </c>
      <c r="AK73" s="41">
        <f>IF(P73=4.21,0,(IF(P73&gt;11,P73,4.2)))</f>
        <v>4.2</v>
      </c>
      <c r="AL73" s="41">
        <f t="shared" si="2"/>
        <v>0</v>
      </c>
      <c r="AM73" s="41">
        <f t="shared" si="2"/>
        <v>4.2</v>
      </c>
      <c r="AN73" s="41">
        <f t="shared" si="2"/>
        <v>0</v>
      </c>
      <c r="AO73" s="41">
        <f t="shared" si="2"/>
        <v>4.2</v>
      </c>
      <c r="AP73" s="41">
        <f t="shared" si="2"/>
        <v>0</v>
      </c>
      <c r="AQ73" s="41">
        <f t="shared" si="2"/>
        <v>4.2</v>
      </c>
      <c r="AR73" s="41">
        <f t="shared" si="2"/>
        <v>0</v>
      </c>
      <c r="AS73" s="41">
        <f t="shared" si="2"/>
        <v>4.2</v>
      </c>
      <c r="AT73" s="41">
        <f t="shared" si="2"/>
        <v>0</v>
      </c>
      <c r="AU73" s="29"/>
      <c r="AV73" s="41">
        <f>IF(P73&lt;4.21,0,(IF(P73&gt;11,P73,4.2)))</f>
        <v>0</v>
      </c>
      <c r="AW73" s="41">
        <f>IF(AS73=0,0,(IF(AS73&gt;11,AS73,4.2)))</f>
        <v>4.2</v>
      </c>
      <c r="AX73" s="41">
        <f>IF(AT73=0,0,(IF(AT73&gt;11,AT73,4.2)))</f>
        <v>0</v>
      </c>
      <c r="AY73" s="41">
        <f t="shared" si="3"/>
        <v>0</v>
      </c>
      <c r="AZ73" s="41">
        <f t="shared" si="3"/>
        <v>4.2</v>
      </c>
      <c r="BA73" s="41">
        <f t="shared" si="3"/>
        <v>0</v>
      </c>
      <c r="BB73" s="41">
        <f t="shared" si="3"/>
        <v>0</v>
      </c>
      <c r="BC73" s="41">
        <f t="shared" si="3"/>
        <v>4.2</v>
      </c>
      <c r="BD73" s="41">
        <f t="shared" si="3"/>
        <v>0</v>
      </c>
      <c r="BE73" s="41">
        <f t="shared" si="3"/>
        <v>0</v>
      </c>
      <c r="BF73" s="41">
        <f t="shared" si="3"/>
        <v>4.2</v>
      </c>
      <c r="BG73" s="41">
        <f t="shared" si="3"/>
        <v>0</v>
      </c>
      <c r="BH73" s="69">
        <f>AX33</f>
        <v>0</v>
      </c>
      <c r="BI73" s="69">
        <f t="shared" ref="BI73:BQ73" si="65">BI67</f>
        <v>0</v>
      </c>
      <c r="BJ73" s="69">
        <f t="shared" si="65"/>
        <v>0</v>
      </c>
      <c r="BK73" s="69">
        <f t="shared" si="65"/>
        <v>0</v>
      </c>
      <c r="BL73" s="69">
        <f t="shared" si="65"/>
        <v>0</v>
      </c>
      <c r="BM73" s="69">
        <f t="shared" si="65"/>
        <v>0</v>
      </c>
      <c r="BN73" s="69">
        <f t="shared" si="65"/>
        <v>0</v>
      </c>
      <c r="BO73" s="69">
        <f t="shared" si="65"/>
        <v>0</v>
      </c>
      <c r="BP73" s="69">
        <f t="shared" si="65"/>
        <v>0</v>
      </c>
      <c r="BQ73" s="69">
        <f t="shared" si="65"/>
        <v>0</v>
      </c>
      <c r="BR73" s="69">
        <f>IF(AX33&gt;0,1,0)</f>
        <v>0</v>
      </c>
      <c r="BS73" s="69">
        <f t="shared" ref="BS73:CA73" si="66">IF(BR67&gt;0,1,0)</f>
        <v>0</v>
      </c>
      <c r="BT73" s="69">
        <f t="shared" si="66"/>
        <v>0</v>
      </c>
      <c r="BU73" s="69">
        <f t="shared" si="66"/>
        <v>0</v>
      </c>
      <c r="BV73" s="69">
        <f t="shared" si="66"/>
        <v>0</v>
      </c>
      <c r="BW73" s="69">
        <f t="shared" si="66"/>
        <v>0</v>
      </c>
      <c r="BX73" s="69">
        <f t="shared" si="66"/>
        <v>0</v>
      </c>
      <c r="BY73" s="69">
        <f t="shared" si="66"/>
        <v>0</v>
      </c>
      <c r="BZ73" s="69">
        <f t="shared" si="66"/>
        <v>0</v>
      </c>
      <c r="CA73" s="69">
        <f t="shared" si="66"/>
        <v>0</v>
      </c>
      <c r="CB73" s="41"/>
      <c r="CC73" s="41"/>
      <c r="CD73" s="41"/>
    </row>
    <row r="74" spans="1:85" s="28" customFormat="1" ht="16.899999999999999" customHeight="1">
      <c r="A74" s="42" t="s">
        <v>69</v>
      </c>
      <c r="B74" s="42" t="s">
        <v>69</v>
      </c>
      <c r="C74" s="42" t="s">
        <v>69</v>
      </c>
      <c r="D74" s="42" t="s">
        <v>69</v>
      </c>
      <c r="E74" s="42" t="s">
        <v>69</v>
      </c>
      <c r="F74" s="42" t="s">
        <v>69</v>
      </c>
      <c r="G74" s="42" t="s">
        <v>69</v>
      </c>
      <c r="H74" s="42" t="s">
        <v>69</v>
      </c>
      <c r="I74" s="42" t="s">
        <v>69</v>
      </c>
      <c r="J74" s="42" t="s">
        <v>69</v>
      </c>
      <c r="K74" s="42" t="s">
        <v>69</v>
      </c>
      <c r="L74" s="42" t="s">
        <v>69</v>
      </c>
      <c r="M74" s="42" t="s">
        <v>69</v>
      </c>
      <c r="N74" s="42" t="s">
        <v>69</v>
      </c>
      <c r="O74" s="42" t="s">
        <v>69</v>
      </c>
      <c r="P74" s="41">
        <f>M34</f>
        <v>0</v>
      </c>
      <c r="Q74" s="41">
        <f t="shared" ref="Q74:Y74" si="67">Q68</f>
        <v>0</v>
      </c>
      <c r="R74" s="41">
        <f t="shared" si="67"/>
        <v>0</v>
      </c>
      <c r="S74" s="41">
        <f t="shared" si="67"/>
        <v>0</v>
      </c>
      <c r="T74" s="41">
        <f t="shared" si="67"/>
        <v>0</v>
      </c>
      <c r="U74" s="41">
        <f t="shared" si="67"/>
        <v>0</v>
      </c>
      <c r="V74" s="41">
        <f t="shared" si="67"/>
        <v>0</v>
      </c>
      <c r="W74" s="41">
        <f t="shared" si="67"/>
        <v>0</v>
      </c>
      <c r="X74" s="41">
        <f t="shared" si="67"/>
        <v>0</v>
      </c>
      <c r="Y74" s="41">
        <f t="shared" si="67"/>
        <v>0</v>
      </c>
      <c r="Z74" s="41">
        <f>COUNTIFS(M23:M32,"&gt;4,2")</f>
        <v>0</v>
      </c>
      <c r="AA74" s="41">
        <f t="shared" ref="AA74:AJ74" si="68">Z67</f>
        <v>0</v>
      </c>
      <c r="AB74" s="41">
        <f t="shared" si="68"/>
        <v>0</v>
      </c>
      <c r="AC74" s="41">
        <f t="shared" si="68"/>
        <v>0</v>
      </c>
      <c r="AD74" s="41">
        <f t="shared" si="68"/>
        <v>0</v>
      </c>
      <c r="AE74" s="41">
        <f t="shared" si="68"/>
        <v>0</v>
      </c>
      <c r="AF74" s="41">
        <f t="shared" si="68"/>
        <v>0</v>
      </c>
      <c r="AG74" s="41">
        <f t="shared" si="68"/>
        <v>0</v>
      </c>
      <c r="AH74" s="41">
        <f t="shared" si="68"/>
        <v>0</v>
      </c>
      <c r="AI74" s="41">
        <f t="shared" si="68"/>
        <v>0</v>
      </c>
      <c r="AJ74" s="41">
        <f t="shared" si="68"/>
        <v>0</v>
      </c>
      <c r="AK74" s="41">
        <f>Z74*4.2</f>
        <v>0</v>
      </c>
      <c r="AL74" s="41">
        <f t="shared" ref="AL74:AT74" si="69">AK74*4.2</f>
        <v>0</v>
      </c>
      <c r="AM74" s="41">
        <f t="shared" si="69"/>
        <v>0</v>
      </c>
      <c r="AN74" s="41">
        <f t="shared" si="69"/>
        <v>0</v>
      </c>
      <c r="AO74" s="41">
        <f t="shared" si="69"/>
        <v>0</v>
      </c>
      <c r="AP74" s="41">
        <f t="shared" si="69"/>
        <v>0</v>
      </c>
      <c r="AQ74" s="41">
        <f t="shared" si="69"/>
        <v>0</v>
      </c>
      <c r="AR74" s="41">
        <f t="shared" si="69"/>
        <v>0</v>
      </c>
      <c r="AS74" s="41">
        <f t="shared" si="69"/>
        <v>0</v>
      </c>
      <c r="AT74" s="41">
        <f t="shared" si="69"/>
        <v>0</v>
      </c>
      <c r="AU74" s="29"/>
      <c r="AV74" s="41">
        <f>BR74*4.2</f>
        <v>0</v>
      </c>
      <c r="AW74" s="41">
        <f>AS67*4.2</f>
        <v>0</v>
      </c>
      <c r="AX74" s="41">
        <f>AT67*4.2</f>
        <v>0</v>
      </c>
      <c r="AY74" s="41">
        <f t="shared" ref="AY74:BG74" si="70">AV67*4.2</f>
        <v>0</v>
      </c>
      <c r="AZ74" s="41">
        <f t="shared" si="70"/>
        <v>0</v>
      </c>
      <c r="BA74" s="41">
        <f t="shared" si="70"/>
        <v>0</v>
      </c>
      <c r="BB74" s="41">
        <f t="shared" si="70"/>
        <v>0</v>
      </c>
      <c r="BC74" s="41">
        <f t="shared" si="70"/>
        <v>0</v>
      </c>
      <c r="BD74" s="41">
        <f t="shared" si="70"/>
        <v>0</v>
      </c>
      <c r="BE74" s="41">
        <f t="shared" si="70"/>
        <v>0</v>
      </c>
      <c r="BF74" s="41">
        <f t="shared" si="70"/>
        <v>0</v>
      </c>
      <c r="BG74" s="41">
        <f t="shared" si="70"/>
        <v>0</v>
      </c>
      <c r="BH74" s="69">
        <f>M33</f>
        <v>0</v>
      </c>
      <c r="BI74" s="69">
        <f t="shared" ref="BI74:BQ74" si="71">BE67</f>
        <v>0</v>
      </c>
      <c r="BJ74" s="69">
        <f t="shared" si="71"/>
        <v>0</v>
      </c>
      <c r="BK74" s="69">
        <f t="shared" si="71"/>
        <v>0</v>
      </c>
      <c r="BL74" s="69">
        <f t="shared" si="71"/>
        <v>0</v>
      </c>
      <c r="BM74" s="69">
        <f t="shared" si="71"/>
        <v>0</v>
      </c>
      <c r="BN74" s="69">
        <f t="shared" si="71"/>
        <v>0</v>
      </c>
      <c r="BO74" s="69">
        <f t="shared" si="71"/>
        <v>0</v>
      </c>
      <c r="BP74" s="69">
        <f t="shared" si="71"/>
        <v>0</v>
      </c>
      <c r="BQ74" s="69">
        <f t="shared" si="71"/>
        <v>0</v>
      </c>
      <c r="BR74" s="69">
        <f>COUNTIFS(M23:M32,"&gt;4,2")</f>
        <v>0</v>
      </c>
      <c r="BS74" s="69">
        <f t="shared" ref="BS74:CA74" si="72">BR74</f>
        <v>0</v>
      </c>
      <c r="BT74" s="69">
        <f t="shared" si="72"/>
        <v>0</v>
      </c>
      <c r="BU74" s="69">
        <f t="shared" si="72"/>
        <v>0</v>
      </c>
      <c r="BV74" s="69">
        <f t="shared" si="72"/>
        <v>0</v>
      </c>
      <c r="BW74" s="69">
        <f t="shared" si="72"/>
        <v>0</v>
      </c>
      <c r="BX74" s="69">
        <f t="shared" si="72"/>
        <v>0</v>
      </c>
      <c r="BY74" s="69">
        <f t="shared" si="72"/>
        <v>0</v>
      </c>
      <c r="BZ74" s="69">
        <f t="shared" si="72"/>
        <v>0</v>
      </c>
      <c r="CA74" s="69">
        <f t="shared" si="72"/>
        <v>0</v>
      </c>
      <c r="CB74" s="41"/>
      <c r="CC74" s="41"/>
      <c r="CD74" s="41"/>
    </row>
    <row r="75" spans="1:85" s="28" customFormat="1" ht="16.899999999999999" customHeight="1">
      <c r="A75" s="42" t="s">
        <v>70</v>
      </c>
      <c r="B75" s="42" t="s">
        <v>70</v>
      </c>
      <c r="C75" s="42" t="s">
        <v>70</v>
      </c>
      <c r="D75" s="42" t="s">
        <v>70</v>
      </c>
      <c r="E75" s="42" t="s">
        <v>70</v>
      </c>
      <c r="F75" s="42" t="s">
        <v>70</v>
      </c>
      <c r="G75" s="42" t="s">
        <v>70</v>
      </c>
      <c r="H75" s="42" t="s">
        <v>70</v>
      </c>
      <c r="I75" s="42" t="s">
        <v>70</v>
      </c>
      <c r="J75" s="42" t="s">
        <v>70</v>
      </c>
      <c r="K75" s="42" t="s">
        <v>70</v>
      </c>
      <c r="L75" s="42" t="s">
        <v>70</v>
      </c>
      <c r="M75" s="42" t="s">
        <v>70</v>
      </c>
      <c r="N75" s="42" t="s">
        <v>70</v>
      </c>
      <c r="O75" s="42" t="s">
        <v>70</v>
      </c>
      <c r="P75" s="41">
        <f>BP34</f>
        <v>0</v>
      </c>
      <c r="Q75" s="41">
        <f t="shared" ref="Q75:Y75" si="73">W68</f>
        <v>0</v>
      </c>
      <c r="R75" s="41">
        <f t="shared" si="73"/>
        <v>0</v>
      </c>
      <c r="S75" s="41">
        <f t="shared" si="73"/>
        <v>0</v>
      </c>
      <c r="T75" s="41">
        <f t="shared" si="73"/>
        <v>0</v>
      </c>
      <c r="U75" s="41">
        <f t="shared" si="73"/>
        <v>0</v>
      </c>
      <c r="V75" s="41">
        <f t="shared" si="73"/>
        <v>0</v>
      </c>
      <c r="W75" s="41">
        <f t="shared" si="73"/>
        <v>0</v>
      </c>
      <c r="X75" s="41">
        <f t="shared" si="73"/>
        <v>0</v>
      </c>
      <c r="Y75" s="41">
        <f t="shared" si="73"/>
        <v>0</v>
      </c>
      <c r="Z75" s="41">
        <f>COUNTIFS(BP23:BP32,"&gt;4,2")</f>
        <v>0</v>
      </c>
      <c r="AA75" s="41">
        <f t="shared" ref="AA75:AJ75" si="74">AF67</f>
        <v>0</v>
      </c>
      <c r="AB75" s="41">
        <f t="shared" si="74"/>
        <v>0</v>
      </c>
      <c r="AC75" s="41">
        <f t="shared" si="74"/>
        <v>0</v>
      </c>
      <c r="AD75" s="41">
        <f t="shared" si="74"/>
        <v>0</v>
      </c>
      <c r="AE75" s="41">
        <f t="shared" si="74"/>
        <v>0</v>
      </c>
      <c r="AF75" s="41">
        <f t="shared" si="74"/>
        <v>0</v>
      </c>
      <c r="AG75" s="41">
        <f t="shared" si="74"/>
        <v>0</v>
      </c>
      <c r="AH75" s="41">
        <f t="shared" si="74"/>
        <v>0</v>
      </c>
      <c r="AI75" s="41">
        <f t="shared" si="74"/>
        <v>0</v>
      </c>
      <c r="AJ75" s="41">
        <f t="shared" si="74"/>
        <v>0</v>
      </c>
      <c r="AK75" s="41">
        <f>Z75*4.2</f>
        <v>0</v>
      </c>
      <c r="AL75" s="41">
        <f t="shared" ref="AL75:AT75" si="75">AK75*4.2</f>
        <v>0</v>
      </c>
      <c r="AM75" s="41">
        <f t="shared" si="75"/>
        <v>0</v>
      </c>
      <c r="AN75" s="41">
        <f t="shared" si="75"/>
        <v>0</v>
      </c>
      <c r="AO75" s="41">
        <f t="shared" si="75"/>
        <v>0</v>
      </c>
      <c r="AP75" s="41">
        <f t="shared" si="75"/>
        <v>0</v>
      </c>
      <c r="AQ75" s="41">
        <f t="shared" si="75"/>
        <v>0</v>
      </c>
      <c r="AR75" s="41">
        <f t="shared" si="75"/>
        <v>0</v>
      </c>
      <c r="AS75" s="41">
        <f t="shared" si="75"/>
        <v>0</v>
      </c>
      <c r="AT75" s="41">
        <f t="shared" si="75"/>
        <v>0</v>
      </c>
      <c r="AU75" s="29"/>
      <c r="AV75" s="41">
        <f>BR75*4.2</f>
        <v>0</v>
      </c>
      <c r="AW75" s="41">
        <f t="shared" ref="AW75:BG75" si="76">AV75*4.2</f>
        <v>0</v>
      </c>
      <c r="AX75" s="41">
        <f t="shared" si="76"/>
        <v>0</v>
      </c>
      <c r="AY75" s="41">
        <f t="shared" si="76"/>
        <v>0</v>
      </c>
      <c r="AZ75" s="41">
        <f t="shared" si="76"/>
        <v>0</v>
      </c>
      <c r="BA75" s="41">
        <f t="shared" si="76"/>
        <v>0</v>
      </c>
      <c r="BB75" s="41">
        <f t="shared" si="76"/>
        <v>0</v>
      </c>
      <c r="BC75" s="41">
        <f t="shared" si="76"/>
        <v>0</v>
      </c>
      <c r="BD75" s="41">
        <f t="shared" si="76"/>
        <v>0</v>
      </c>
      <c r="BE75" s="41">
        <f t="shared" si="76"/>
        <v>0</v>
      </c>
      <c r="BF75" s="41">
        <f t="shared" si="76"/>
        <v>0</v>
      </c>
      <c r="BG75" s="41">
        <f t="shared" si="76"/>
        <v>0</v>
      </c>
      <c r="BH75" s="69">
        <f>BP33</f>
        <v>0</v>
      </c>
      <c r="BI75" s="69">
        <f t="shared" ref="BI75:BQ75" si="77">BK67</f>
        <v>0</v>
      </c>
      <c r="BJ75" s="69">
        <f t="shared" si="77"/>
        <v>0</v>
      </c>
      <c r="BK75" s="69">
        <f t="shared" si="77"/>
        <v>0</v>
      </c>
      <c r="BL75" s="69">
        <f t="shared" si="77"/>
        <v>0</v>
      </c>
      <c r="BM75" s="69">
        <f t="shared" si="77"/>
        <v>0</v>
      </c>
      <c r="BN75" s="69">
        <f t="shared" si="77"/>
        <v>0</v>
      </c>
      <c r="BO75" s="69">
        <f t="shared" si="77"/>
        <v>0</v>
      </c>
      <c r="BP75" s="69">
        <f t="shared" si="77"/>
        <v>0</v>
      </c>
      <c r="BQ75" s="69">
        <f t="shared" si="77"/>
        <v>0</v>
      </c>
      <c r="BR75" s="69">
        <f>COUNTIFS(BP23:BP32,"&gt;4,2")</f>
        <v>0</v>
      </c>
      <c r="BS75" s="69">
        <f t="shared" ref="BS75:CA75" si="78">BR75</f>
        <v>0</v>
      </c>
      <c r="BT75" s="69">
        <f t="shared" si="78"/>
        <v>0</v>
      </c>
      <c r="BU75" s="69">
        <f t="shared" si="78"/>
        <v>0</v>
      </c>
      <c r="BV75" s="69">
        <f t="shared" si="78"/>
        <v>0</v>
      </c>
      <c r="BW75" s="69">
        <f t="shared" si="78"/>
        <v>0</v>
      </c>
      <c r="BX75" s="69">
        <f t="shared" si="78"/>
        <v>0</v>
      </c>
      <c r="BY75" s="69">
        <f t="shared" si="78"/>
        <v>0</v>
      </c>
      <c r="BZ75" s="69">
        <f t="shared" si="78"/>
        <v>0</v>
      </c>
      <c r="CA75" s="69">
        <f t="shared" si="78"/>
        <v>0</v>
      </c>
      <c r="CB75" s="41"/>
      <c r="CC75" s="41"/>
      <c r="CD75" s="41"/>
      <c r="CF75" s="28" t="s">
        <v>71</v>
      </c>
    </row>
    <row r="76" spans="1:85" s="28" customFormat="1" ht="16.899999999999999" customHeight="1">
      <c r="A76" s="42" t="s">
        <v>72</v>
      </c>
      <c r="B76" s="42" t="s">
        <v>72</v>
      </c>
      <c r="C76" s="42" t="s">
        <v>72</v>
      </c>
      <c r="D76" s="42" t="s">
        <v>72</v>
      </c>
      <c r="E76" s="42" t="s">
        <v>72</v>
      </c>
      <c r="F76" s="42" t="s">
        <v>72</v>
      </c>
      <c r="G76" s="42" t="s">
        <v>72</v>
      </c>
      <c r="H76" s="42" t="s">
        <v>72</v>
      </c>
      <c r="I76" s="42" t="s">
        <v>72</v>
      </c>
      <c r="J76" s="42" t="s">
        <v>72</v>
      </c>
      <c r="K76" s="42" t="s">
        <v>72</v>
      </c>
      <c r="L76" s="42" t="s">
        <v>72</v>
      </c>
      <c r="M76" s="42" t="s">
        <v>72</v>
      </c>
      <c r="N76" s="42" t="s">
        <v>72</v>
      </c>
      <c r="O76" s="42" t="s">
        <v>72</v>
      </c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>
        <f>SUM(Z71:AJ75)</f>
        <v>0</v>
      </c>
      <c r="AA76" s="41">
        <f t="shared" ref="AA76:AJ76" si="79">SUM(AA71:AA75)</f>
        <v>0</v>
      </c>
      <c r="AB76" s="41">
        <f t="shared" si="79"/>
        <v>0</v>
      </c>
      <c r="AC76" s="41">
        <f t="shared" si="79"/>
        <v>0</v>
      </c>
      <c r="AD76" s="41">
        <f t="shared" si="79"/>
        <v>0</v>
      </c>
      <c r="AE76" s="41">
        <f t="shared" si="79"/>
        <v>0</v>
      </c>
      <c r="AF76" s="41">
        <f t="shared" si="79"/>
        <v>0</v>
      </c>
      <c r="AG76" s="41">
        <f t="shared" si="79"/>
        <v>0</v>
      </c>
      <c r="AH76" s="41">
        <f t="shared" si="79"/>
        <v>0</v>
      </c>
      <c r="AI76" s="41">
        <f t="shared" si="79"/>
        <v>0</v>
      </c>
      <c r="AJ76" s="41">
        <f t="shared" si="79"/>
        <v>0</v>
      </c>
      <c r="AK76" s="41"/>
      <c r="AL76" s="41"/>
      <c r="AM76" s="41"/>
      <c r="AN76" s="41"/>
      <c r="AO76" s="41"/>
      <c r="AP76" s="41"/>
      <c r="AQ76" s="41"/>
      <c r="AR76" s="41"/>
      <c r="AS76" s="41"/>
      <c r="AT76" s="41"/>
      <c r="AU76" s="29"/>
      <c r="AV76" s="41"/>
      <c r="AW76" s="41"/>
      <c r="AX76" s="41"/>
      <c r="AY76" s="41"/>
      <c r="AZ76" s="41"/>
      <c r="BA76" s="41"/>
      <c r="BB76" s="41"/>
      <c r="BC76" s="41"/>
      <c r="BD76" s="41"/>
      <c r="BE76" s="41"/>
      <c r="BF76" s="41"/>
      <c r="BG76" s="41"/>
      <c r="BH76" s="69">
        <f>SUM(BH71:BQ75)</f>
        <v>0</v>
      </c>
      <c r="BI76" s="69">
        <f t="shared" ref="BI76:BQ76" si="80">SUM(BI71:BI75)</f>
        <v>0</v>
      </c>
      <c r="BJ76" s="69">
        <f t="shared" si="80"/>
        <v>0</v>
      </c>
      <c r="BK76" s="69">
        <f t="shared" si="80"/>
        <v>0</v>
      </c>
      <c r="BL76" s="69">
        <f t="shared" si="80"/>
        <v>0</v>
      </c>
      <c r="BM76" s="69">
        <f t="shared" si="80"/>
        <v>0</v>
      </c>
      <c r="BN76" s="69">
        <f t="shared" si="80"/>
        <v>0</v>
      </c>
      <c r="BO76" s="69">
        <f t="shared" si="80"/>
        <v>0</v>
      </c>
      <c r="BP76" s="69">
        <f t="shared" si="80"/>
        <v>0</v>
      </c>
      <c r="BQ76" s="69">
        <f t="shared" si="80"/>
        <v>0</v>
      </c>
      <c r="BR76" s="69">
        <f>BR71+BR73+BR74+BR75+BR72</f>
        <v>0</v>
      </c>
      <c r="BS76" s="69">
        <f t="shared" ref="BS76:CA76" si="81">SUM(BS71:BS75)</f>
        <v>0</v>
      </c>
      <c r="BT76" s="69">
        <f t="shared" si="81"/>
        <v>0</v>
      </c>
      <c r="BU76" s="69">
        <f t="shared" si="81"/>
        <v>0</v>
      </c>
      <c r="BV76" s="69">
        <f t="shared" si="81"/>
        <v>0</v>
      </c>
      <c r="BW76" s="69">
        <f t="shared" si="81"/>
        <v>0</v>
      </c>
      <c r="BX76" s="69">
        <f t="shared" si="81"/>
        <v>0</v>
      </c>
      <c r="BY76" s="69">
        <f t="shared" si="81"/>
        <v>0</v>
      </c>
      <c r="BZ76" s="69">
        <f t="shared" si="81"/>
        <v>0</v>
      </c>
      <c r="CA76" s="69">
        <f t="shared" si="81"/>
        <v>0</v>
      </c>
      <c r="CB76" s="41"/>
      <c r="CC76" s="41"/>
      <c r="CD76" s="41"/>
    </row>
    <row r="77" spans="1:85" s="28" customFormat="1" ht="16.899999999999999" customHeight="1">
      <c r="A77" s="42" t="s">
        <v>73</v>
      </c>
      <c r="B77" s="42" t="s">
        <v>73</v>
      </c>
      <c r="C77" s="42" t="s">
        <v>73</v>
      </c>
      <c r="D77" s="42" t="s">
        <v>73</v>
      </c>
      <c r="E77" s="42" t="s">
        <v>73</v>
      </c>
      <c r="F77" s="42" t="s">
        <v>73</v>
      </c>
      <c r="G77" s="42" t="s">
        <v>73</v>
      </c>
      <c r="H77" s="42" t="s">
        <v>73</v>
      </c>
      <c r="I77" s="42" t="s">
        <v>73</v>
      </c>
      <c r="J77" s="42" t="s">
        <v>73</v>
      </c>
      <c r="K77" s="42" t="s">
        <v>73</v>
      </c>
      <c r="L77" s="42" t="s">
        <v>73</v>
      </c>
      <c r="M77" s="42" t="s">
        <v>73</v>
      </c>
      <c r="N77" s="42" t="s">
        <v>73</v>
      </c>
      <c r="O77" s="42" t="s">
        <v>73</v>
      </c>
      <c r="P77" s="41">
        <v>0.4</v>
      </c>
      <c r="Q77" s="41">
        <v>0.4</v>
      </c>
      <c r="R77" s="41">
        <v>0.4</v>
      </c>
      <c r="S77" s="41">
        <v>0.4</v>
      </c>
      <c r="T77" s="41">
        <v>0.4</v>
      </c>
      <c r="U77" s="41">
        <v>0.4</v>
      </c>
      <c r="V77" s="41">
        <v>0.4</v>
      </c>
      <c r="W77" s="41">
        <v>0.4</v>
      </c>
      <c r="X77" s="41">
        <v>0.4</v>
      </c>
      <c r="Y77" s="41">
        <v>0.4</v>
      </c>
      <c r="Z77" s="41" t="s">
        <v>0</v>
      </c>
      <c r="AA77" s="41" t="s">
        <v>0</v>
      </c>
      <c r="AB77" s="41" t="s">
        <v>0</v>
      </c>
      <c r="AC77" s="41" t="s">
        <v>0</v>
      </c>
      <c r="AD77" s="41" t="s">
        <v>0</v>
      </c>
      <c r="AE77" s="41" t="s">
        <v>0</v>
      </c>
      <c r="AF77" s="41" t="s">
        <v>0</v>
      </c>
      <c r="AG77" s="41" t="s">
        <v>0</v>
      </c>
      <c r="AH77" s="41" t="s">
        <v>0</v>
      </c>
      <c r="AI77" s="41" t="s">
        <v>0</v>
      </c>
      <c r="AJ77" s="41" t="s">
        <v>0</v>
      </c>
      <c r="AK77" s="41"/>
      <c r="AL77" s="41"/>
      <c r="AM77" s="41"/>
      <c r="AN77" s="41"/>
      <c r="AO77" s="41"/>
      <c r="AP77" s="41"/>
      <c r="AQ77" s="41"/>
      <c r="AR77" s="41"/>
      <c r="AS77" s="41"/>
      <c r="AT77" s="41"/>
      <c r="AU77" s="29"/>
      <c r="AV77" s="41"/>
      <c r="AW77" s="41"/>
      <c r="AX77" s="41"/>
      <c r="AY77" s="41"/>
      <c r="AZ77" s="41"/>
      <c r="BA77" s="41"/>
      <c r="BB77" s="41"/>
      <c r="BC77" s="41"/>
      <c r="BD77" s="41"/>
      <c r="BE77" s="41"/>
      <c r="BF77" s="41"/>
      <c r="BG77" s="41"/>
      <c r="BH77" s="41"/>
      <c r="BI77" s="41"/>
      <c r="BJ77" s="41"/>
      <c r="BK77" s="41"/>
      <c r="BL77" s="41"/>
      <c r="BM77" s="41"/>
      <c r="BN77" s="41"/>
      <c r="BO77" s="41"/>
      <c r="BP77" s="41"/>
      <c r="BQ77" s="41"/>
      <c r="BR77" s="41"/>
      <c r="BS77" s="41"/>
      <c r="BT77" s="41"/>
      <c r="BU77" s="41"/>
      <c r="BV77" s="41"/>
      <c r="BW77" s="41"/>
      <c r="BX77" s="41"/>
      <c r="BY77" s="41"/>
      <c r="BZ77" s="41"/>
      <c r="CA77" s="41"/>
      <c r="CB77" s="41"/>
      <c r="CC77" s="41"/>
      <c r="CD77" s="41"/>
    </row>
    <row r="78" spans="1:85" s="28" customFormat="1" ht="16.899999999999999" customHeight="1">
      <c r="A78" s="42" t="s">
        <v>74</v>
      </c>
      <c r="B78" s="42" t="s">
        <v>74</v>
      </c>
      <c r="C78" s="42" t="s">
        <v>74</v>
      </c>
      <c r="D78" s="42" t="s">
        <v>74</v>
      </c>
      <c r="E78" s="42" t="s">
        <v>74</v>
      </c>
      <c r="F78" s="42" t="s">
        <v>74</v>
      </c>
      <c r="G78" s="42" t="s">
        <v>74</v>
      </c>
      <c r="H78" s="42" t="s">
        <v>74</v>
      </c>
      <c r="I78" s="42" t="s">
        <v>74</v>
      </c>
      <c r="J78" s="42" t="s">
        <v>74</v>
      </c>
      <c r="K78" s="42" t="s">
        <v>74</v>
      </c>
      <c r="L78" s="42" t="s">
        <v>74</v>
      </c>
      <c r="M78" s="42" t="s">
        <v>74</v>
      </c>
      <c r="N78" s="42" t="s">
        <v>74</v>
      </c>
      <c r="O78" s="42" t="s">
        <v>74</v>
      </c>
      <c r="P78" s="41">
        <f t="shared" ref="P78:Y78" si="82">P84</f>
        <v>1</v>
      </c>
      <c r="Q78" s="41">
        <f t="shared" si="82"/>
        <v>1</v>
      </c>
      <c r="R78" s="41">
        <f t="shared" si="82"/>
        <v>1</v>
      </c>
      <c r="S78" s="41">
        <f t="shared" si="82"/>
        <v>1</v>
      </c>
      <c r="T78" s="41">
        <f t="shared" si="82"/>
        <v>1</v>
      </c>
      <c r="U78" s="41">
        <f t="shared" si="82"/>
        <v>1</v>
      </c>
      <c r="V78" s="41">
        <f t="shared" si="82"/>
        <v>1</v>
      </c>
      <c r="W78" s="41">
        <f t="shared" si="82"/>
        <v>1</v>
      </c>
      <c r="X78" s="41">
        <f t="shared" si="82"/>
        <v>1</v>
      </c>
      <c r="Y78" s="41">
        <f t="shared" si="82"/>
        <v>1</v>
      </c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29"/>
      <c r="AV78" s="41"/>
      <c r="AW78" s="41"/>
      <c r="AX78" s="41"/>
      <c r="AY78" s="41"/>
      <c r="AZ78" s="41"/>
      <c r="BA78" s="41"/>
      <c r="BB78" s="41"/>
      <c r="BC78" s="41"/>
      <c r="BD78" s="41"/>
      <c r="BE78" s="41"/>
      <c r="BF78" s="41"/>
      <c r="BG78" s="41"/>
      <c r="BH78" s="41"/>
      <c r="BI78" s="41"/>
      <c r="BJ78" s="41"/>
      <c r="BK78" s="41"/>
      <c r="BL78" s="41"/>
      <c r="BM78" s="41"/>
      <c r="BN78" s="41"/>
      <c r="BO78" s="41"/>
      <c r="BP78" s="41"/>
      <c r="BQ78" s="41"/>
      <c r="BR78" s="41"/>
      <c r="BS78" s="41"/>
      <c r="BT78" s="41"/>
      <c r="BU78" s="41"/>
      <c r="BV78" s="41"/>
      <c r="BW78" s="41"/>
      <c r="BX78" s="41"/>
      <c r="BY78" s="41"/>
      <c r="BZ78" s="41"/>
      <c r="CA78" s="41"/>
      <c r="CB78" s="41"/>
      <c r="CC78" s="41"/>
      <c r="CD78" s="41"/>
    </row>
    <row r="79" spans="1:85" s="28" customFormat="1" ht="16.899999999999999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  <c r="AT79" s="41"/>
      <c r="AU79" s="29"/>
      <c r="AV79" s="41"/>
      <c r="AW79" s="41"/>
      <c r="AX79" s="41"/>
      <c r="AY79" s="41"/>
      <c r="AZ79" s="41"/>
      <c r="BA79" s="41"/>
      <c r="BB79" s="41"/>
      <c r="BC79" s="41"/>
      <c r="BD79" s="41"/>
      <c r="BE79" s="41"/>
      <c r="BF79" s="41"/>
      <c r="BG79" s="41"/>
      <c r="BI79" s="41"/>
      <c r="BJ79" s="41"/>
      <c r="BK79" s="41"/>
      <c r="BL79" s="41"/>
      <c r="BM79" s="41"/>
      <c r="BN79" s="41"/>
      <c r="BO79" s="41"/>
      <c r="BP79" s="41"/>
      <c r="BQ79" s="41"/>
      <c r="BR79" s="41"/>
      <c r="BS79" s="41"/>
      <c r="BT79" s="41"/>
      <c r="BU79" s="41"/>
      <c r="BV79" s="41"/>
      <c r="BW79" s="41"/>
      <c r="BX79" s="41"/>
      <c r="BY79" s="41"/>
      <c r="BZ79" s="41"/>
      <c r="CA79" s="41"/>
      <c r="CB79" s="41"/>
      <c r="CC79" s="41"/>
      <c r="CD79" s="41"/>
    </row>
    <row r="80" spans="1:85" s="28" customFormat="1" ht="4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1" t="s">
        <v>75</v>
      </c>
      <c r="Q80" s="41"/>
      <c r="R80" s="41"/>
      <c r="S80" s="41"/>
      <c r="T80" s="41"/>
      <c r="U80" s="41"/>
      <c r="V80" s="41"/>
      <c r="W80" s="41"/>
      <c r="X80" s="41"/>
      <c r="Y80" s="41"/>
      <c r="Z80" s="41" t="s">
        <v>76</v>
      </c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 t="s">
        <v>77</v>
      </c>
      <c r="AL80" s="41"/>
      <c r="AM80" s="41"/>
      <c r="AN80" s="41"/>
      <c r="AO80" s="41"/>
      <c r="AP80" s="41"/>
      <c r="AQ80" s="41"/>
      <c r="AR80" s="41"/>
      <c r="AS80" s="41"/>
      <c r="AT80" s="41"/>
      <c r="AU80" s="32" t="s">
        <v>168</v>
      </c>
      <c r="AV80" s="41" t="s">
        <v>167</v>
      </c>
      <c r="AW80" s="41"/>
      <c r="AX80" s="41"/>
      <c r="AY80" s="41"/>
      <c r="AZ80" s="41"/>
      <c r="BA80" s="41"/>
      <c r="BB80" s="41"/>
      <c r="BC80" s="41"/>
      <c r="BD80" s="41"/>
      <c r="BE80" s="41"/>
      <c r="BF80" s="41"/>
      <c r="BG80" s="41"/>
      <c r="BH80" s="41" t="s">
        <v>78</v>
      </c>
      <c r="BI80" s="41"/>
      <c r="BJ80" s="41"/>
      <c r="BK80" s="41"/>
      <c r="BL80" s="41"/>
      <c r="BM80" s="41"/>
      <c r="BN80" s="41"/>
      <c r="BO80" s="41"/>
      <c r="BP80" s="41"/>
      <c r="BQ80" s="41"/>
      <c r="BR80" s="41" t="s">
        <v>74</v>
      </c>
      <c r="BS80" s="41" t="s">
        <v>74</v>
      </c>
      <c r="BT80" s="41" t="s">
        <v>74</v>
      </c>
      <c r="BU80" s="41" t="s">
        <v>74</v>
      </c>
      <c r="BV80" s="41" t="s">
        <v>74</v>
      </c>
      <c r="BW80" s="41" t="s">
        <v>74</v>
      </c>
      <c r="BX80" s="41" t="s">
        <v>74</v>
      </c>
      <c r="BY80" s="41" t="s">
        <v>74</v>
      </c>
      <c r="BZ80" s="41" t="s">
        <v>74</v>
      </c>
      <c r="CA80" s="41" t="s">
        <v>74</v>
      </c>
      <c r="CB80" s="41" t="s">
        <v>79</v>
      </c>
      <c r="CC80" s="41"/>
      <c r="CD80" s="41"/>
      <c r="CE80" s="28" t="s">
        <v>80</v>
      </c>
      <c r="CF80" s="28" t="s">
        <v>81</v>
      </c>
      <c r="CG80" s="28" t="s">
        <v>82</v>
      </c>
    </row>
    <row r="81" spans="1:85" s="28" customFormat="1" ht="16.899999999999999" customHeight="1">
      <c r="A81" s="42" t="s">
        <v>166</v>
      </c>
      <c r="B81" s="42" t="s">
        <v>83</v>
      </c>
      <c r="C81" s="42" t="s">
        <v>83</v>
      </c>
      <c r="D81" s="42" t="s">
        <v>83</v>
      </c>
      <c r="E81" s="42" t="s">
        <v>83</v>
      </c>
      <c r="F81" s="42" t="s">
        <v>83</v>
      </c>
      <c r="G81" s="42" t="s">
        <v>83</v>
      </c>
      <c r="H81" s="42" t="s">
        <v>83</v>
      </c>
      <c r="I81" s="42" t="s">
        <v>83</v>
      </c>
      <c r="J81" s="42" t="s">
        <v>83</v>
      </c>
      <c r="K81" s="42" t="s">
        <v>83</v>
      </c>
      <c r="L81" s="42" t="s">
        <v>83</v>
      </c>
      <c r="M81" s="42" t="s">
        <v>83</v>
      </c>
      <c r="N81" s="42" t="s">
        <v>83</v>
      </c>
      <c r="O81" s="42" t="s">
        <v>83</v>
      </c>
      <c r="P81" s="41">
        <v>0.4</v>
      </c>
      <c r="Q81" s="41">
        <v>0.4</v>
      </c>
      <c r="R81" s="41">
        <v>0.4</v>
      </c>
      <c r="S81" s="41">
        <v>0.4</v>
      </c>
      <c r="T81" s="41">
        <v>0.4</v>
      </c>
      <c r="U81" s="41">
        <v>0.4</v>
      </c>
      <c r="V81" s="41">
        <v>0.4</v>
      </c>
      <c r="W81" s="41">
        <v>0.4</v>
      </c>
      <c r="X81" s="41">
        <v>0.4</v>
      </c>
      <c r="Y81" s="41">
        <v>0.4</v>
      </c>
      <c r="Z81" s="41">
        <f>IF(AV71&gt;4.2,AV71*P81,AV71)</f>
        <v>0</v>
      </c>
      <c r="AA81" s="41">
        <f t="shared" ref="AA81:AJ81" si="83">IF(AC71&gt;4.2,AC71*Z81,AC71)</f>
        <v>0</v>
      </c>
      <c r="AB81" s="41">
        <f t="shared" si="83"/>
        <v>0</v>
      </c>
      <c r="AC81" s="41">
        <f t="shared" si="83"/>
        <v>0</v>
      </c>
      <c r="AD81" s="41">
        <f t="shared" si="83"/>
        <v>0</v>
      </c>
      <c r="AE81" s="41">
        <f t="shared" si="83"/>
        <v>0</v>
      </c>
      <c r="AF81" s="41">
        <f t="shared" si="83"/>
        <v>0</v>
      </c>
      <c r="AG81" s="41">
        <f t="shared" si="83"/>
        <v>0</v>
      </c>
      <c r="AH81" s="41">
        <f t="shared" si="83"/>
        <v>0</v>
      </c>
      <c r="AI81" s="41">
        <f t="shared" si="83"/>
        <v>0</v>
      </c>
      <c r="AJ81" s="41">
        <f t="shared" si="83"/>
        <v>0</v>
      </c>
      <c r="AK81" s="41">
        <f>IF(AV73&gt;4.2,AV73*P81,AV73)</f>
        <v>0</v>
      </c>
      <c r="AL81" s="41">
        <f t="shared" ref="AL81:AS81" si="84">IF(AM73&gt;4.2,AM73*AJ81,AM73)</f>
        <v>4.2</v>
      </c>
      <c r="AM81" s="41">
        <f t="shared" si="84"/>
        <v>0</v>
      </c>
      <c r="AN81" s="41">
        <f t="shared" si="84"/>
        <v>4.2</v>
      </c>
      <c r="AO81" s="41">
        <f t="shared" si="84"/>
        <v>0</v>
      </c>
      <c r="AP81" s="41">
        <f t="shared" si="84"/>
        <v>4.2</v>
      </c>
      <c r="AQ81" s="41">
        <f t="shared" si="84"/>
        <v>0</v>
      </c>
      <c r="AR81" s="41">
        <f t="shared" si="84"/>
        <v>4.2</v>
      </c>
      <c r="AS81" s="41">
        <f t="shared" si="84"/>
        <v>0</v>
      </c>
      <c r="AT81" s="41">
        <f>IF(AV73&gt;4.2,AV73*AR81,AV73)</f>
        <v>0</v>
      </c>
      <c r="AU81" s="29">
        <f>(IF(AV72&gt;4.2,AV72*P81,AV72))</f>
        <v>0</v>
      </c>
      <c r="AV81" s="41">
        <f>Z81+AK81+AU81</f>
        <v>0</v>
      </c>
      <c r="AW81" s="41">
        <f>AT81+AV81</f>
        <v>0</v>
      </c>
      <c r="AX81" s="41">
        <f t="shared" ref="AX81:BG81" si="85">AV81+AW81</f>
        <v>0</v>
      </c>
      <c r="AY81" s="41">
        <f t="shared" si="85"/>
        <v>0</v>
      </c>
      <c r="AZ81" s="41">
        <f t="shared" si="85"/>
        <v>0</v>
      </c>
      <c r="BA81" s="41">
        <f t="shared" si="85"/>
        <v>0</v>
      </c>
      <c r="BB81" s="41">
        <f t="shared" si="85"/>
        <v>0</v>
      </c>
      <c r="BC81" s="41">
        <f t="shared" si="85"/>
        <v>0</v>
      </c>
      <c r="BD81" s="41">
        <f t="shared" si="85"/>
        <v>0</v>
      </c>
      <c r="BE81" s="41">
        <f t="shared" si="85"/>
        <v>0</v>
      </c>
      <c r="BF81" s="41">
        <f t="shared" si="85"/>
        <v>0</v>
      </c>
      <c r="BG81" s="41">
        <f t="shared" si="85"/>
        <v>0</v>
      </c>
      <c r="BH81" s="41" t="s">
        <v>0</v>
      </c>
      <c r="BI81" s="41">
        <f t="shared" ref="BI81:BQ81" si="86">BJ76</f>
        <v>0</v>
      </c>
      <c r="BJ81" s="41">
        <f t="shared" si="86"/>
        <v>0</v>
      </c>
      <c r="BK81" s="41">
        <f t="shared" si="86"/>
        <v>0</v>
      </c>
      <c r="BL81" s="41">
        <f t="shared" si="86"/>
        <v>0</v>
      </c>
      <c r="BM81" s="41">
        <f t="shared" si="86"/>
        <v>0</v>
      </c>
      <c r="BN81" s="41">
        <f t="shared" si="86"/>
        <v>0</v>
      </c>
      <c r="BO81" s="41">
        <f t="shared" si="86"/>
        <v>0</v>
      </c>
      <c r="BP81" s="41">
        <f t="shared" si="86"/>
        <v>0</v>
      </c>
      <c r="BQ81" s="41">
        <f t="shared" si="86"/>
        <v>0</v>
      </c>
      <c r="BR81" s="41"/>
      <c r="BS81" s="41"/>
      <c r="BT81" s="41"/>
      <c r="BU81" s="41"/>
      <c r="BV81" s="41"/>
      <c r="BW81" s="41"/>
      <c r="BX81" s="41"/>
      <c r="BY81" s="41"/>
      <c r="BZ81" s="41"/>
      <c r="CA81" s="41"/>
      <c r="CB81" s="29">
        <v>4.2</v>
      </c>
      <c r="CC81" s="29">
        <v>4.2</v>
      </c>
      <c r="CD81" s="29">
        <v>4.2</v>
      </c>
      <c r="CE81" s="28">
        <f>Z81+AK81+AU81+AV74+AV75</f>
        <v>0</v>
      </c>
      <c r="CG81" s="28" t="s">
        <v>84</v>
      </c>
    </row>
    <row r="82" spans="1:85" s="28" customFormat="1" ht="16.899999999999999" customHeight="1">
      <c r="A82" s="42" t="s">
        <v>85</v>
      </c>
      <c r="B82" s="42" t="s">
        <v>86</v>
      </c>
      <c r="C82" s="42" t="s">
        <v>86</v>
      </c>
      <c r="D82" s="42" t="s">
        <v>86</v>
      </c>
      <c r="E82" s="42" t="s">
        <v>86</v>
      </c>
      <c r="F82" s="42" t="s">
        <v>86</v>
      </c>
      <c r="G82" s="42" t="s">
        <v>86</v>
      </c>
      <c r="H82" s="42" t="s">
        <v>86</v>
      </c>
      <c r="I82" s="42" t="s">
        <v>86</v>
      </c>
      <c r="J82" s="42" t="s">
        <v>86</v>
      </c>
      <c r="K82" s="42" t="s">
        <v>86</v>
      </c>
      <c r="L82" s="42" t="s">
        <v>86</v>
      </c>
      <c r="M82" s="42" t="s">
        <v>86</v>
      </c>
      <c r="N82" s="42" t="s">
        <v>86</v>
      </c>
      <c r="O82" s="42" t="s">
        <v>86</v>
      </c>
      <c r="P82" s="41">
        <v>0.4</v>
      </c>
      <c r="Q82" s="41">
        <f t="shared" ref="Q82:Y82" si="87">IF(T82&gt;11,0.4,1)</f>
        <v>1</v>
      </c>
      <c r="R82" s="41">
        <f t="shared" si="87"/>
        <v>1</v>
      </c>
      <c r="S82" s="41">
        <f t="shared" si="87"/>
        <v>1</v>
      </c>
      <c r="T82" s="41">
        <f t="shared" si="87"/>
        <v>1</v>
      </c>
      <c r="U82" s="41">
        <f t="shared" si="87"/>
        <v>1</v>
      </c>
      <c r="V82" s="41">
        <f t="shared" si="87"/>
        <v>1</v>
      </c>
      <c r="W82" s="41">
        <f t="shared" si="87"/>
        <v>1</v>
      </c>
      <c r="X82" s="41">
        <f t="shared" si="87"/>
        <v>1</v>
      </c>
      <c r="Y82" s="41">
        <f t="shared" si="87"/>
        <v>1</v>
      </c>
      <c r="Z82" s="41">
        <f>IF(AK71=0,0,(IF(AK71&gt;11,AK71*P82,4.2)))</f>
        <v>0</v>
      </c>
      <c r="AA82" s="41">
        <f t="shared" ref="AA82:AJ82" si="88">AB71</f>
        <v>0</v>
      </c>
      <c r="AB82" s="41">
        <f t="shared" si="88"/>
        <v>0</v>
      </c>
      <c r="AC82" s="41">
        <f t="shared" si="88"/>
        <v>0</v>
      </c>
      <c r="AD82" s="41">
        <f t="shared" si="88"/>
        <v>0</v>
      </c>
      <c r="AE82" s="41">
        <f t="shared" si="88"/>
        <v>0</v>
      </c>
      <c r="AF82" s="41">
        <f t="shared" si="88"/>
        <v>0</v>
      </c>
      <c r="AG82" s="41">
        <f t="shared" si="88"/>
        <v>0</v>
      </c>
      <c r="AH82" s="41">
        <f t="shared" si="88"/>
        <v>0</v>
      </c>
      <c r="AI82" s="41">
        <f t="shared" si="88"/>
        <v>0</v>
      </c>
      <c r="AJ82" s="41">
        <f t="shared" si="88"/>
        <v>0</v>
      </c>
      <c r="AK82" s="41">
        <f>IF(AK73=0,0,(IF(AK73&gt;11,AK73*P82,4.2)))</f>
        <v>4.2</v>
      </c>
      <c r="AL82" s="41">
        <f t="shared" ref="AL82:AT83" si="89">AL73</f>
        <v>0</v>
      </c>
      <c r="AM82" s="41">
        <f t="shared" si="89"/>
        <v>4.2</v>
      </c>
      <c r="AN82" s="41">
        <f t="shared" si="89"/>
        <v>0</v>
      </c>
      <c r="AO82" s="41">
        <f t="shared" si="89"/>
        <v>4.2</v>
      </c>
      <c r="AP82" s="41">
        <f t="shared" si="89"/>
        <v>0</v>
      </c>
      <c r="AQ82" s="41">
        <f t="shared" si="89"/>
        <v>4.2</v>
      </c>
      <c r="AR82" s="41">
        <f t="shared" si="89"/>
        <v>0</v>
      </c>
      <c r="AS82" s="41">
        <f t="shared" si="89"/>
        <v>4.2</v>
      </c>
      <c r="AT82" s="41">
        <f t="shared" si="89"/>
        <v>0</v>
      </c>
      <c r="AU82" s="29">
        <f>IF(AK72=0,0,(IF(AK72&gt;11,AK72*P82,4.2)))</f>
        <v>0</v>
      </c>
      <c r="AV82" s="41">
        <f>IF(MAX(Z82,AK82,AU82)&gt;4.2,MAX(Z82:AU82),4.2)</f>
        <v>4.2</v>
      </c>
      <c r="AW82" s="41">
        <f>IF(AT82&gt;AV82,AT82,AV82)</f>
        <v>4.2</v>
      </c>
      <c r="AX82" s="41">
        <f t="shared" ref="AX82:BG82" si="90">IF(AV82&gt;AW82,AV82,AW82)</f>
        <v>4.2</v>
      </c>
      <c r="AY82" s="41">
        <f t="shared" si="90"/>
        <v>4.2</v>
      </c>
      <c r="AZ82" s="41">
        <f t="shared" si="90"/>
        <v>4.2</v>
      </c>
      <c r="BA82" s="41">
        <f t="shared" si="90"/>
        <v>4.2</v>
      </c>
      <c r="BB82" s="41">
        <f t="shared" si="90"/>
        <v>4.2</v>
      </c>
      <c r="BC82" s="41">
        <f t="shared" si="90"/>
        <v>4.2</v>
      </c>
      <c r="BD82" s="41">
        <f t="shared" si="90"/>
        <v>4.2</v>
      </c>
      <c r="BE82" s="41">
        <f t="shared" si="90"/>
        <v>4.2</v>
      </c>
      <c r="BF82" s="41">
        <f t="shared" si="90"/>
        <v>4.2</v>
      </c>
      <c r="BG82" s="41">
        <f t="shared" si="90"/>
        <v>4.2</v>
      </c>
      <c r="BH82" s="41">
        <f>Z76</f>
        <v>0</v>
      </c>
      <c r="BI82" s="41">
        <f t="shared" ref="BI82:BQ82" si="91">BF76</f>
        <v>0</v>
      </c>
      <c r="BJ82" s="41">
        <f t="shared" si="91"/>
        <v>0</v>
      </c>
      <c r="BK82" s="41">
        <f t="shared" si="91"/>
        <v>0</v>
      </c>
      <c r="BL82" s="41">
        <f t="shared" si="91"/>
        <v>0</v>
      </c>
      <c r="BM82" s="41">
        <f t="shared" si="91"/>
        <v>0</v>
      </c>
      <c r="BN82" s="41">
        <f t="shared" si="91"/>
        <v>0</v>
      </c>
      <c r="BO82" s="41">
        <f t="shared" si="91"/>
        <v>0</v>
      </c>
      <c r="BP82" s="41">
        <f t="shared" si="91"/>
        <v>0</v>
      </c>
      <c r="BQ82" s="41">
        <f t="shared" si="91"/>
        <v>0</v>
      </c>
      <c r="BR82" s="41">
        <f>P84</f>
        <v>1</v>
      </c>
      <c r="BS82" s="41">
        <f t="shared" ref="BS82:CA82" si="92">BN84</f>
        <v>0</v>
      </c>
      <c r="BT82" s="41">
        <f t="shared" si="92"/>
        <v>0</v>
      </c>
      <c r="BU82" s="41">
        <f t="shared" si="92"/>
        <v>0</v>
      </c>
      <c r="BV82" s="41">
        <f t="shared" si="92"/>
        <v>0</v>
      </c>
      <c r="BW82" s="41">
        <f t="shared" si="92"/>
        <v>0</v>
      </c>
      <c r="BX82" s="41">
        <f t="shared" si="92"/>
        <v>0</v>
      </c>
      <c r="BY82" s="41">
        <f t="shared" si="92"/>
        <v>0</v>
      </c>
      <c r="BZ82" s="41">
        <f t="shared" si="92"/>
        <v>0</v>
      </c>
      <c r="CA82" s="41">
        <f t="shared" si="92"/>
        <v>0</v>
      </c>
      <c r="CB82" s="41">
        <v>4.2</v>
      </c>
      <c r="CC82" s="41">
        <v>4.2</v>
      </c>
      <c r="CD82" s="41">
        <v>4.2</v>
      </c>
      <c r="CE82" s="28">
        <f>AV82+((BH82-1)*P84*4.2)</f>
        <v>0</v>
      </c>
      <c r="CF82" s="28" t="s">
        <v>0</v>
      </c>
      <c r="CG82" s="28">
        <f>IF(P91=1,CE82,CF83)</f>
        <v>0</v>
      </c>
    </row>
    <row r="83" spans="1:85" s="28" customFormat="1" ht="16.899999999999999" customHeight="1">
      <c r="A83" s="42" t="s">
        <v>87</v>
      </c>
      <c r="B83" s="42" t="s">
        <v>86</v>
      </c>
      <c r="C83" s="42" t="s">
        <v>86</v>
      </c>
      <c r="D83" s="42" t="s">
        <v>86</v>
      </c>
      <c r="E83" s="42" t="s">
        <v>86</v>
      </c>
      <c r="F83" s="42" t="s">
        <v>86</v>
      </c>
      <c r="G83" s="42" t="s">
        <v>86</v>
      </c>
      <c r="H83" s="42" t="s">
        <v>86</v>
      </c>
      <c r="I83" s="42" t="s">
        <v>86</v>
      </c>
      <c r="J83" s="42" t="s">
        <v>86</v>
      </c>
      <c r="K83" s="42" t="s">
        <v>86</v>
      </c>
      <c r="L83" s="42" t="s">
        <v>86</v>
      </c>
      <c r="M83" s="42" t="s">
        <v>86</v>
      </c>
      <c r="N83" s="42" t="s">
        <v>86</v>
      </c>
      <c r="O83" s="42" t="s">
        <v>86</v>
      </c>
      <c r="P83" s="41">
        <v>0.4</v>
      </c>
      <c r="Q83" s="41">
        <f t="shared" ref="Q83" si="93">IF(T83&gt;11,0.4,1)</f>
        <v>1</v>
      </c>
      <c r="R83" s="41">
        <f t="shared" ref="R83" si="94">IF(U83&gt;11,0.4,1)</f>
        <v>1</v>
      </c>
      <c r="S83" s="41">
        <f t="shared" ref="S83" si="95">IF(V83&gt;11,0.4,1)</f>
        <v>1</v>
      </c>
      <c r="T83" s="41">
        <f t="shared" ref="T83" si="96">IF(W83&gt;11,0.4,1)</f>
        <v>1</v>
      </c>
      <c r="U83" s="41">
        <f t="shared" ref="U83" si="97">IF(X83&gt;11,0.4,1)</f>
        <v>1</v>
      </c>
      <c r="V83" s="41">
        <f t="shared" ref="V83" si="98">IF(Y83&gt;11,0.4,1)</f>
        <v>1</v>
      </c>
      <c r="W83" s="41">
        <f t="shared" ref="W83" si="99">IF(Z83&gt;11,0.4,1)</f>
        <v>1</v>
      </c>
      <c r="X83" s="41">
        <f t="shared" ref="X83" si="100">IF(AA83&gt;11,0.4,1)</f>
        <v>1</v>
      </c>
      <c r="Y83" s="41">
        <f t="shared" ref="Y83" si="101">IF(AB83&gt;11,0.4,1)</f>
        <v>1</v>
      </c>
      <c r="Z83" s="41">
        <f>IF(AK71=0,0,(IF(AK71&gt;11,AK71*P83,4.2)))</f>
        <v>0</v>
      </c>
      <c r="AA83" s="41">
        <f t="shared" ref="AA83:AJ83" si="102">AB73</f>
        <v>0</v>
      </c>
      <c r="AB83" s="41">
        <f t="shared" si="102"/>
        <v>0</v>
      </c>
      <c r="AC83" s="41">
        <f t="shared" si="102"/>
        <v>0</v>
      </c>
      <c r="AD83" s="41">
        <f t="shared" si="102"/>
        <v>0</v>
      </c>
      <c r="AE83" s="41">
        <f t="shared" si="102"/>
        <v>0</v>
      </c>
      <c r="AF83" s="41">
        <f t="shared" si="102"/>
        <v>0</v>
      </c>
      <c r="AG83" s="41">
        <f t="shared" si="102"/>
        <v>0</v>
      </c>
      <c r="AH83" s="41">
        <f t="shared" si="102"/>
        <v>0</v>
      </c>
      <c r="AI83" s="41">
        <f t="shared" si="102"/>
        <v>0</v>
      </c>
      <c r="AJ83" s="41">
        <f t="shared" si="102"/>
        <v>4.2</v>
      </c>
      <c r="AK83" s="29">
        <f>IF(AK73=0,0,(IF(AK73&gt;11,AK73*P82,4.2)))</f>
        <v>4.2</v>
      </c>
      <c r="AL83" s="29">
        <f t="shared" si="89"/>
        <v>0</v>
      </c>
      <c r="AM83" s="29">
        <f t="shared" si="89"/>
        <v>0</v>
      </c>
      <c r="AN83" s="29">
        <f t="shared" si="89"/>
        <v>0</v>
      </c>
      <c r="AO83" s="29">
        <f t="shared" si="89"/>
        <v>0</v>
      </c>
      <c r="AP83" s="29">
        <f t="shared" si="89"/>
        <v>0</v>
      </c>
      <c r="AQ83" s="29">
        <f t="shared" si="89"/>
        <v>0</v>
      </c>
      <c r="AR83" s="29">
        <f t="shared" si="89"/>
        <v>0</v>
      </c>
      <c r="AS83" s="29">
        <f t="shared" si="89"/>
        <v>0</v>
      </c>
      <c r="AT83" s="29">
        <f t="shared" si="89"/>
        <v>0</v>
      </c>
      <c r="AU83" s="29">
        <f>IF(AK72=0,0,(IF(AK72&gt;11,AK72*P82,4.2)))</f>
        <v>0</v>
      </c>
      <c r="AV83" s="41">
        <f>IF(MAX(Z83,AK83,AU83)&gt;4.2,MAX(Z83:AU83),4.2)</f>
        <v>4.2</v>
      </c>
      <c r="AW83" s="41">
        <f>IF(AT83&gt;AV83,AT83,AV83)</f>
        <v>4.2</v>
      </c>
      <c r="AX83" s="41">
        <f t="shared" ref="AX83" si="103">IF(AV83&gt;AW83,AV83,AW83)</f>
        <v>4.2</v>
      </c>
      <c r="AY83" s="41">
        <f t="shared" ref="AY83" si="104">IF(AW83&gt;AX83,AW83,AX83)</f>
        <v>4.2</v>
      </c>
      <c r="AZ83" s="41">
        <f t="shared" ref="AZ83" si="105">IF(AX83&gt;AY83,AX83,AY83)</f>
        <v>4.2</v>
      </c>
      <c r="BA83" s="41">
        <f t="shared" ref="BA83" si="106">IF(AY83&gt;AZ83,AY83,AZ83)</f>
        <v>4.2</v>
      </c>
      <c r="BB83" s="41">
        <f t="shared" ref="BB83" si="107">IF(AZ83&gt;BA83,AZ83,BA83)</f>
        <v>4.2</v>
      </c>
      <c r="BC83" s="41">
        <f t="shared" ref="BC83" si="108">IF(BA83&gt;BB83,BA83,BB83)</f>
        <v>4.2</v>
      </c>
      <c r="BD83" s="41">
        <f t="shared" ref="BD83" si="109">IF(BB83&gt;BC83,BB83,BC83)</f>
        <v>4.2</v>
      </c>
      <c r="BE83" s="41">
        <f t="shared" ref="BE83" si="110">IF(BC83&gt;BD83,BC83,BD83)</f>
        <v>4.2</v>
      </c>
      <c r="BF83" s="41">
        <f t="shared" ref="BF83" si="111">IF(BD83&gt;BE83,BD83,BE83)</f>
        <v>4.2</v>
      </c>
      <c r="BG83" s="41">
        <f t="shared" ref="BG83" si="112">IF(BE83&gt;BF83,BE83,BF83)</f>
        <v>4.2</v>
      </c>
      <c r="BH83" s="41">
        <f>Z76</f>
        <v>0</v>
      </c>
      <c r="BI83" s="41">
        <f t="shared" ref="BI83" si="113">BF77</f>
        <v>0</v>
      </c>
      <c r="BJ83" s="41">
        <f t="shared" ref="BJ83" si="114">BG77</f>
        <v>0</v>
      </c>
      <c r="BK83" s="41">
        <f t="shared" ref="BK83" si="115">BH77</f>
        <v>0</v>
      </c>
      <c r="BL83" s="41">
        <f t="shared" ref="BL83" si="116">BI77</f>
        <v>0</v>
      </c>
      <c r="BM83" s="41">
        <f t="shared" ref="BM83" si="117">BJ77</f>
        <v>0</v>
      </c>
      <c r="BN83" s="41">
        <f t="shared" ref="BN83" si="118">BK77</f>
        <v>0</v>
      </c>
      <c r="BO83" s="41">
        <f t="shared" ref="BO83" si="119">BL77</f>
        <v>0</v>
      </c>
      <c r="BP83" s="41">
        <f t="shared" ref="BP83" si="120">BM77</f>
        <v>0</v>
      </c>
      <c r="BQ83" s="41">
        <f t="shared" ref="BQ83" si="121">BN77</f>
        <v>0</v>
      </c>
      <c r="BR83" s="41">
        <f>P84</f>
        <v>1</v>
      </c>
      <c r="BS83" s="41" t="e">
        <f>#REF!</f>
        <v>#REF!</v>
      </c>
      <c r="BT83" s="41" t="e">
        <f>#REF!</f>
        <v>#REF!</v>
      </c>
      <c r="BU83" s="41" t="e">
        <f>#REF!</f>
        <v>#REF!</v>
      </c>
      <c r="BV83" s="41" t="e">
        <f>#REF!</f>
        <v>#REF!</v>
      </c>
      <c r="BW83" s="41" t="e">
        <f>#REF!</f>
        <v>#REF!</v>
      </c>
      <c r="BX83" s="41" t="e">
        <f>#REF!</f>
        <v>#REF!</v>
      </c>
      <c r="BY83" s="41" t="e">
        <f>#REF!</f>
        <v>#REF!</v>
      </c>
      <c r="BZ83" s="41" t="e">
        <f>#REF!</f>
        <v>#REF!</v>
      </c>
      <c r="CA83" s="41" t="e">
        <f>#REF!</f>
        <v>#REF!</v>
      </c>
      <c r="CB83" s="41">
        <v>4.2</v>
      </c>
      <c r="CC83" s="41">
        <v>4.2</v>
      </c>
      <c r="CD83" s="41">
        <v>4.2</v>
      </c>
      <c r="CF83" s="28">
        <f>4.2+((BH83-1)*P84*4.2)</f>
        <v>0</v>
      </c>
    </row>
    <row r="84" spans="1:85" s="28" customFormat="1" ht="16.899999999999999" customHeight="1">
      <c r="A84" s="42" t="s">
        <v>58</v>
      </c>
      <c r="B84" s="42" t="s">
        <v>58</v>
      </c>
      <c r="C84" s="42" t="s">
        <v>58</v>
      </c>
      <c r="D84" s="42" t="s">
        <v>58</v>
      </c>
      <c r="E84" s="42" t="s">
        <v>58</v>
      </c>
      <c r="F84" s="42" t="s">
        <v>58</v>
      </c>
      <c r="G84" s="42" t="s">
        <v>58</v>
      </c>
      <c r="H84" s="42" t="s">
        <v>58</v>
      </c>
      <c r="I84" s="42" t="s">
        <v>58</v>
      </c>
      <c r="J84" s="42" t="s">
        <v>58</v>
      </c>
      <c r="K84" s="42" t="s">
        <v>58</v>
      </c>
      <c r="L84" s="42" t="s">
        <v>58</v>
      </c>
      <c r="M84" s="42" t="s">
        <v>58</v>
      </c>
      <c r="N84" s="42" t="s">
        <v>58</v>
      </c>
      <c r="O84" s="42" t="s">
        <v>58</v>
      </c>
      <c r="P84" s="41">
        <f>IF(Z76=2,0.8,(IF(Z76=3,0.75,(IF(Z76=4,0.7,(IF(Z76=5,0.65,(IF(Z76=6,0.6,(IF(Z76=7,0.55,(IF(Z76=8,0.5,(IF(Z76&gt;8,0.45,1)))))))))))))))</f>
        <v>1</v>
      </c>
      <c r="Q84" s="41">
        <f t="shared" ref="Q84:Y84" si="122">IF(R76=2,0.8,(IF(R76=3,0.75,(IF(R76=4,0.7,(IF(R76=5,0.65,(IF(R76=6,0.6,(IF(R76=7,0.55,(IF(R76=8,0.5,(IF(R76&gt;8,0.45,1)))))))))))))))</f>
        <v>1</v>
      </c>
      <c r="R84" s="41">
        <f t="shared" si="122"/>
        <v>1</v>
      </c>
      <c r="S84" s="41">
        <f t="shared" si="122"/>
        <v>1</v>
      </c>
      <c r="T84" s="41">
        <f t="shared" si="122"/>
        <v>1</v>
      </c>
      <c r="U84" s="41">
        <f t="shared" si="122"/>
        <v>1</v>
      </c>
      <c r="V84" s="41">
        <f t="shared" si="122"/>
        <v>1</v>
      </c>
      <c r="W84" s="41">
        <f t="shared" si="122"/>
        <v>1</v>
      </c>
      <c r="X84" s="41">
        <f t="shared" si="122"/>
        <v>1</v>
      </c>
      <c r="Y84" s="41">
        <f t="shared" si="122"/>
        <v>1</v>
      </c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41"/>
      <c r="AU84" s="29"/>
      <c r="AV84" s="43"/>
      <c r="AW84" s="43"/>
      <c r="AX84" s="43"/>
      <c r="AY84" s="43"/>
      <c r="AZ84" s="43"/>
      <c r="BA84" s="43"/>
      <c r="BB84" s="43"/>
      <c r="BC84" s="43"/>
      <c r="BD84" s="43"/>
      <c r="BE84" s="43"/>
      <c r="BF84" s="43"/>
      <c r="BG84" s="43"/>
      <c r="BI84" s="41"/>
      <c r="BJ84" s="41"/>
      <c r="BK84" s="41"/>
      <c r="BL84" s="41"/>
      <c r="BM84" s="41"/>
      <c r="BN84" s="41"/>
      <c r="BO84" s="41"/>
      <c r="BP84" s="41"/>
      <c r="BQ84" s="41"/>
      <c r="BR84" s="41"/>
      <c r="BS84" s="41"/>
      <c r="BT84" s="41"/>
      <c r="BU84" s="41"/>
      <c r="BV84" s="41"/>
      <c r="BW84" s="41"/>
      <c r="BX84" s="41"/>
      <c r="BY84" s="41"/>
      <c r="BZ84" s="41"/>
      <c r="CA84" s="41"/>
      <c r="CB84" s="41"/>
      <c r="CC84" s="41"/>
      <c r="CD84" s="41"/>
      <c r="CE84" s="28" t="s">
        <v>88</v>
      </c>
      <c r="CF84" s="28" t="s">
        <v>89</v>
      </c>
    </row>
    <row r="85" spans="1:85" s="28" customFormat="1" ht="16.899999999999999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41"/>
      <c r="AU85" s="29"/>
      <c r="AV85" s="41"/>
      <c r="AW85" s="41"/>
      <c r="AX85" s="41"/>
      <c r="AY85" s="41"/>
      <c r="AZ85" s="41"/>
      <c r="BA85" s="41"/>
      <c r="BB85" s="41"/>
      <c r="BC85" s="41"/>
      <c r="BD85" s="41"/>
      <c r="BE85" s="41"/>
      <c r="BF85" s="41"/>
      <c r="BG85" s="41"/>
      <c r="BI85" s="41"/>
      <c r="BJ85" s="41"/>
      <c r="BK85" s="41"/>
      <c r="BL85" s="41"/>
      <c r="BM85" s="41"/>
      <c r="BN85" s="41"/>
      <c r="BO85" s="41"/>
      <c r="BP85" s="41"/>
      <c r="BQ85" s="41"/>
      <c r="BR85" s="41"/>
      <c r="BS85" s="41"/>
      <c r="BT85" s="41"/>
      <c r="BU85" s="41"/>
      <c r="BV85" s="41"/>
      <c r="BW85" s="41"/>
      <c r="BX85" s="41"/>
      <c r="BY85" s="41"/>
      <c r="BZ85" s="41"/>
      <c r="CA85" s="41"/>
      <c r="CB85" s="41"/>
      <c r="CC85" s="41"/>
      <c r="CD85" s="41"/>
    </row>
    <row r="86" spans="1:85" s="28" customFormat="1" ht="16.899999999999999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41"/>
      <c r="AU86" s="29"/>
      <c r="AV86" s="41"/>
      <c r="AW86" s="41"/>
      <c r="AX86" s="41"/>
      <c r="AY86" s="41"/>
      <c r="AZ86" s="41"/>
      <c r="BA86" s="41"/>
      <c r="BB86" s="41"/>
      <c r="BC86" s="41"/>
      <c r="BD86" s="41"/>
      <c r="BE86" s="41"/>
      <c r="BF86" s="41"/>
      <c r="BG86" s="41"/>
      <c r="BI86" s="41"/>
      <c r="BJ86" s="41"/>
      <c r="BK86" s="41"/>
      <c r="BL86" s="41"/>
      <c r="BM86" s="41"/>
      <c r="BN86" s="41"/>
      <c r="BO86" s="41"/>
      <c r="BP86" s="41"/>
      <c r="BQ86" s="41"/>
      <c r="BR86" s="41"/>
      <c r="BS86" s="41"/>
      <c r="BT86" s="41"/>
      <c r="BU86" s="41"/>
      <c r="BV86" s="41"/>
      <c r="BW86" s="41"/>
      <c r="BX86" s="41"/>
      <c r="BY86" s="41"/>
      <c r="BZ86" s="41"/>
      <c r="CA86" s="41"/>
      <c r="CB86" s="41"/>
      <c r="CC86" s="41"/>
      <c r="CD86" s="41"/>
    </row>
    <row r="87" spans="1:85" s="28" customFormat="1" ht="16.899999999999999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41"/>
      <c r="AU87" s="29"/>
      <c r="AV87" s="41"/>
      <c r="AW87" s="41"/>
      <c r="AX87" s="41"/>
      <c r="AY87" s="41"/>
      <c r="AZ87" s="41"/>
      <c r="BA87" s="41"/>
      <c r="BB87" s="41"/>
      <c r="BC87" s="41"/>
      <c r="BD87" s="41"/>
      <c r="BE87" s="41"/>
      <c r="BF87" s="41"/>
      <c r="BG87" s="41"/>
      <c r="BI87" s="41"/>
      <c r="BJ87" s="41"/>
      <c r="BK87" s="41"/>
      <c r="BL87" s="41"/>
      <c r="BM87" s="41"/>
      <c r="BN87" s="41"/>
      <c r="BO87" s="41"/>
      <c r="BP87" s="41"/>
      <c r="BQ87" s="41"/>
      <c r="BR87" s="41"/>
      <c r="BS87" s="41"/>
      <c r="BT87" s="41"/>
      <c r="BU87" s="41"/>
      <c r="BV87" s="41"/>
      <c r="BW87" s="41"/>
      <c r="BX87" s="41"/>
      <c r="BY87" s="41"/>
      <c r="BZ87" s="41"/>
      <c r="CA87" s="41"/>
      <c r="CB87" s="41"/>
      <c r="CC87" s="41"/>
      <c r="CD87" s="41"/>
    </row>
    <row r="88" spans="1:85" s="28" customFormat="1" ht="16.899999999999999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41"/>
      <c r="AU88" s="29"/>
      <c r="AV88" s="41"/>
      <c r="AW88" s="41"/>
      <c r="AX88" s="41"/>
      <c r="AY88" s="41"/>
      <c r="AZ88" s="41"/>
      <c r="BA88" s="41"/>
      <c r="BB88" s="41"/>
      <c r="BC88" s="41"/>
      <c r="BD88" s="41"/>
      <c r="BE88" s="41"/>
      <c r="BF88" s="41"/>
      <c r="BG88" s="41"/>
      <c r="BI88" s="41"/>
      <c r="BJ88" s="41"/>
      <c r="BK88" s="41"/>
      <c r="BL88" s="41"/>
      <c r="BM88" s="41"/>
      <c r="BN88" s="41"/>
      <c r="BO88" s="41"/>
      <c r="BP88" s="41"/>
      <c r="BQ88" s="41"/>
      <c r="BR88" s="41"/>
      <c r="BS88" s="41"/>
      <c r="BT88" s="41"/>
      <c r="BU88" s="41"/>
      <c r="BV88" s="41"/>
      <c r="BW88" s="41"/>
      <c r="BX88" s="41"/>
      <c r="BY88" s="41"/>
      <c r="BZ88" s="41"/>
      <c r="CA88" s="41"/>
      <c r="CB88" s="41"/>
      <c r="CC88" s="41"/>
      <c r="CD88" s="41"/>
    </row>
    <row r="89" spans="1:85" s="28" customFormat="1" ht="16.899999999999999" customHeight="1">
      <c r="A89" s="42" t="s">
        <v>90</v>
      </c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1"/>
      <c r="AL89" s="41"/>
      <c r="AM89" s="41"/>
      <c r="AN89" s="41"/>
      <c r="AO89" s="41"/>
      <c r="AP89" s="41"/>
      <c r="AQ89" s="41"/>
      <c r="AR89" s="41"/>
      <c r="AS89" s="41"/>
      <c r="AT89" s="41"/>
      <c r="AU89" s="29"/>
      <c r="AV89" s="41"/>
      <c r="AW89" s="41"/>
      <c r="AX89" s="41"/>
      <c r="AY89" s="41"/>
      <c r="AZ89" s="41"/>
      <c r="BA89" s="41"/>
      <c r="BB89" s="41"/>
      <c r="BC89" s="41"/>
      <c r="BD89" s="41"/>
      <c r="BE89" s="41"/>
      <c r="BF89" s="41"/>
      <c r="BG89" s="41"/>
      <c r="BI89" s="41"/>
      <c r="BJ89" s="41"/>
      <c r="BK89" s="41"/>
      <c r="BL89" s="41"/>
      <c r="BM89" s="41"/>
      <c r="BN89" s="41"/>
      <c r="BO89" s="41"/>
      <c r="BP89" s="41"/>
      <c r="BQ89" s="41"/>
      <c r="BR89" s="41"/>
      <c r="BS89" s="41"/>
      <c r="BT89" s="41"/>
      <c r="BU89" s="41"/>
      <c r="BV89" s="41"/>
      <c r="BW89" s="41"/>
      <c r="BX89" s="41"/>
      <c r="BY89" s="41"/>
      <c r="BZ89" s="41"/>
      <c r="CA89" s="41"/>
      <c r="CB89" s="41"/>
      <c r="CC89" s="41"/>
      <c r="CD89" s="41"/>
    </row>
    <row r="90" spans="1:85" s="28" customFormat="1" ht="16.899999999999999" customHeight="1">
      <c r="A90" s="42" t="s">
        <v>91</v>
      </c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1"/>
      <c r="AL90" s="41"/>
      <c r="AM90" s="41"/>
      <c r="AN90" s="41"/>
      <c r="AO90" s="41"/>
      <c r="AP90" s="41"/>
      <c r="AQ90" s="41"/>
      <c r="AR90" s="41"/>
      <c r="AS90" s="41"/>
      <c r="AT90" s="41"/>
      <c r="AU90" s="29"/>
      <c r="AV90" s="41"/>
      <c r="AW90" s="41"/>
      <c r="AX90" s="41"/>
      <c r="AY90" s="41"/>
      <c r="AZ90" s="41"/>
      <c r="BA90" s="41"/>
      <c r="BB90" s="41"/>
      <c r="BC90" s="41"/>
      <c r="BD90" s="41"/>
      <c r="BE90" s="41"/>
      <c r="BF90" s="41"/>
      <c r="BG90" s="41"/>
      <c r="BI90" s="41"/>
      <c r="BJ90" s="41"/>
      <c r="BK90" s="41"/>
      <c r="BL90" s="41"/>
      <c r="BM90" s="41"/>
      <c r="BN90" s="41"/>
      <c r="BO90" s="41"/>
      <c r="BP90" s="41"/>
      <c r="BQ90" s="41"/>
      <c r="BR90" s="41"/>
      <c r="BS90" s="41"/>
      <c r="BT90" s="41"/>
      <c r="BU90" s="41"/>
      <c r="BV90" s="41"/>
      <c r="BW90" s="41"/>
      <c r="BX90" s="41"/>
      <c r="BY90" s="41"/>
      <c r="BZ90" s="41"/>
      <c r="CA90" s="41"/>
      <c r="CB90" s="41"/>
      <c r="CC90" s="41"/>
      <c r="CD90" s="41"/>
    </row>
    <row r="91" spans="1:85" s="28" customFormat="1" ht="29.25" customHeight="1">
      <c r="A91" s="71" t="s">
        <v>171</v>
      </c>
      <c r="B91" s="71"/>
      <c r="C91" s="71"/>
      <c r="D91" s="71"/>
      <c r="E91" s="71"/>
      <c r="F91" s="71"/>
      <c r="G91" s="71"/>
      <c r="H91" s="71"/>
      <c r="I91" s="71"/>
      <c r="J91" s="71"/>
      <c r="K91" s="71"/>
      <c r="L91" s="71"/>
      <c r="M91" s="71"/>
      <c r="N91" s="71"/>
      <c r="O91" s="71"/>
      <c r="P91" s="41">
        <f>IF(P71&gt;11,1,(IF(P73&gt;11,1,(IF(P72&gt;11,1,0)))))</f>
        <v>0</v>
      </c>
      <c r="Q91" s="41"/>
      <c r="R91" s="41"/>
      <c r="S91" s="41"/>
      <c r="T91" s="41"/>
      <c r="U91" s="41"/>
      <c r="V91" s="41"/>
      <c r="W91" s="41"/>
      <c r="X91" s="41"/>
      <c r="Y91" s="41"/>
      <c r="Z91" s="41" t="s">
        <v>170</v>
      </c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1"/>
      <c r="AS91" s="41"/>
      <c r="AT91" s="41"/>
      <c r="AU91" s="29"/>
      <c r="AV91" s="41"/>
      <c r="AW91" s="41"/>
      <c r="AX91" s="41"/>
      <c r="AY91" s="41"/>
      <c r="AZ91" s="41"/>
      <c r="BA91" s="41"/>
      <c r="BB91" s="41"/>
      <c r="BC91" s="41"/>
      <c r="BD91" s="41"/>
      <c r="BE91" s="41"/>
      <c r="BF91" s="41"/>
      <c r="BG91" s="41"/>
      <c r="BI91" s="41"/>
      <c r="BJ91" s="41"/>
      <c r="BK91" s="41"/>
      <c r="BL91" s="41"/>
      <c r="BM91" s="41"/>
      <c r="BN91" s="41"/>
      <c r="BO91" s="41"/>
      <c r="BP91" s="41"/>
      <c r="BQ91" s="41"/>
      <c r="BR91" s="41"/>
      <c r="BS91" s="41"/>
      <c r="BT91" s="41"/>
      <c r="BU91" s="41"/>
      <c r="BV91" s="41"/>
      <c r="BW91" s="41"/>
      <c r="BX91" s="41"/>
      <c r="BY91" s="41"/>
      <c r="BZ91" s="41"/>
      <c r="CA91" s="41"/>
      <c r="CB91" s="41"/>
      <c r="CC91" s="41"/>
      <c r="CD91" s="41"/>
    </row>
    <row r="92" spans="1:85" s="28" customFormat="1" ht="16.899999999999999" customHeight="1">
      <c r="A92" s="42" t="s">
        <v>173</v>
      </c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1">
        <f>IF(Z81&gt;AK81,1,(IF(Z81&gt;AU81,1,0)))</f>
        <v>0</v>
      </c>
      <c r="Q92" s="41"/>
      <c r="R92" s="41"/>
      <c r="S92" s="41"/>
      <c r="T92" s="41"/>
      <c r="U92" s="41"/>
      <c r="V92" s="41"/>
      <c r="W92" s="41"/>
      <c r="X92" s="41"/>
      <c r="Y92" s="41"/>
      <c r="Z92" s="29"/>
      <c r="AA92" s="29"/>
      <c r="AB92" s="29"/>
      <c r="AC92" s="29"/>
      <c r="AD92" s="29"/>
      <c r="AE92" s="29"/>
      <c r="AF92" s="29"/>
      <c r="AG92" s="29"/>
      <c r="AH92" s="29"/>
      <c r="AI92" s="29" t="s">
        <v>172</v>
      </c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  <c r="AY92" s="29"/>
      <c r="AZ92" s="29"/>
      <c r="BA92" s="29"/>
      <c r="BB92" s="29"/>
      <c r="BC92" s="29"/>
      <c r="BD92" s="29"/>
      <c r="BE92" s="29"/>
      <c r="BF92" s="29"/>
      <c r="BG92" s="29"/>
      <c r="BI92" s="29"/>
      <c r="BJ92" s="29"/>
      <c r="BK92" s="29"/>
      <c r="BL92" s="29"/>
      <c r="BM92" s="29"/>
      <c r="BN92" s="29"/>
      <c r="BO92" s="29"/>
      <c r="BP92" s="29"/>
      <c r="BQ92" s="29"/>
      <c r="BR92" s="29"/>
      <c r="BS92" s="29"/>
      <c r="BT92" s="29"/>
      <c r="BU92" s="29"/>
      <c r="BV92" s="29"/>
      <c r="BW92" s="29"/>
      <c r="BX92" s="29"/>
      <c r="BY92" s="29"/>
      <c r="BZ92" s="29"/>
      <c r="CA92" s="29"/>
      <c r="CB92" s="29"/>
      <c r="CC92" s="29"/>
      <c r="CD92" s="29"/>
    </row>
    <row r="93" spans="1:85" s="28" customFormat="1" ht="16.899999999999999" customHeight="1">
      <c r="A93" s="70" t="s">
        <v>92</v>
      </c>
      <c r="B93" s="70"/>
      <c r="C93" s="70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42" t="s">
        <v>93</v>
      </c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N93" s="42"/>
      <c r="AO93" s="42"/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  <c r="BF93" s="42"/>
      <c r="BG93" s="42"/>
      <c r="BH93" s="42"/>
      <c r="BI93" s="42"/>
      <c r="BJ93" s="42"/>
      <c r="BK93" s="42"/>
      <c r="BL93" s="42"/>
      <c r="BM93" s="42"/>
      <c r="BN93" s="42"/>
      <c r="BO93" s="42"/>
      <c r="BP93" s="42"/>
      <c r="BQ93" s="42"/>
      <c r="BR93" s="41"/>
      <c r="BS93" s="41"/>
      <c r="BT93" s="41"/>
      <c r="BU93" s="41"/>
      <c r="BV93" s="41"/>
      <c r="BW93" s="41"/>
      <c r="BX93" s="41"/>
      <c r="BY93" s="41"/>
      <c r="BZ93" s="41"/>
      <c r="CA93" s="41"/>
      <c r="CB93" s="41"/>
      <c r="CC93" s="41"/>
      <c r="CD93" s="41"/>
    </row>
    <row r="94" spans="1:85" s="28" customFormat="1" ht="16.899999999999999" customHeight="1">
      <c r="A94" s="70" t="s">
        <v>92</v>
      </c>
      <c r="B94" s="70"/>
      <c r="C94" s="70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42" t="s">
        <v>94</v>
      </c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  <c r="AQ94" s="42"/>
      <c r="AR94" s="42"/>
      <c r="AS94" s="4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  <c r="BF94" s="42"/>
      <c r="BG94" s="42"/>
      <c r="BH94" s="42"/>
      <c r="BI94" s="42"/>
      <c r="BJ94" s="42"/>
      <c r="BK94" s="42"/>
      <c r="BL94" s="42"/>
      <c r="BM94" s="42"/>
      <c r="BN94" s="42"/>
      <c r="BO94" s="42"/>
      <c r="BP94" s="42"/>
      <c r="BQ94" s="42"/>
      <c r="BR94" s="41"/>
      <c r="BS94" s="41"/>
      <c r="BT94" s="41"/>
      <c r="BU94" s="41"/>
      <c r="BV94" s="41"/>
      <c r="BW94" s="41"/>
      <c r="BX94" s="41"/>
      <c r="BY94" s="41"/>
      <c r="BZ94" s="41"/>
      <c r="CA94" s="41"/>
      <c r="CB94" s="41"/>
      <c r="CC94" s="41"/>
      <c r="CD94" s="41"/>
    </row>
    <row r="95" spans="1:85" s="28" customFormat="1" ht="16.899999999999999" customHeight="1">
      <c r="A95" s="41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  <c r="AS95" s="41"/>
      <c r="AT95" s="41"/>
      <c r="AU95" s="29"/>
      <c r="AV95" s="41"/>
      <c r="AW95" s="41"/>
      <c r="AX95" s="41"/>
      <c r="AY95" s="41"/>
      <c r="AZ95" s="41"/>
      <c r="BA95" s="41"/>
      <c r="BB95" s="41"/>
      <c r="BC95" s="41"/>
      <c r="BD95" s="41"/>
      <c r="BE95" s="41"/>
      <c r="BF95" s="41"/>
      <c r="BG95" s="41"/>
      <c r="BI95" s="41"/>
      <c r="BJ95" s="41"/>
      <c r="BK95" s="41"/>
      <c r="BL95" s="41"/>
      <c r="BM95" s="41"/>
      <c r="BN95" s="41"/>
      <c r="BO95" s="41"/>
      <c r="BP95" s="41"/>
      <c r="BQ95" s="41"/>
      <c r="BR95" s="41"/>
      <c r="BS95" s="41"/>
      <c r="BT95" s="41"/>
      <c r="BU95" s="41"/>
      <c r="BV95" s="41"/>
      <c r="BW95" s="41"/>
      <c r="BX95" s="41"/>
      <c r="BY95" s="41"/>
      <c r="BZ95" s="41"/>
      <c r="CA95" s="41"/>
      <c r="CB95" s="41"/>
      <c r="CC95" s="41"/>
      <c r="CD95" s="41"/>
    </row>
    <row r="96" spans="1:85" s="28" customFormat="1" ht="16.899999999999999" customHeight="1">
      <c r="A96" s="41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41"/>
      <c r="AU96" s="29"/>
      <c r="AV96" s="41"/>
      <c r="AW96" s="41"/>
      <c r="AX96" s="41"/>
      <c r="AY96" s="41"/>
      <c r="AZ96" s="41"/>
      <c r="BA96" s="41"/>
      <c r="BB96" s="41"/>
      <c r="BC96" s="41"/>
      <c r="BD96" s="41"/>
      <c r="BE96" s="41"/>
      <c r="BF96" s="41"/>
      <c r="BG96" s="41"/>
      <c r="BI96" s="41"/>
      <c r="BJ96" s="41"/>
      <c r="BK96" s="41"/>
      <c r="BL96" s="41"/>
      <c r="BM96" s="41"/>
      <c r="BN96" s="41"/>
      <c r="BO96" s="41"/>
      <c r="BP96" s="41"/>
      <c r="BQ96" s="41"/>
      <c r="BR96" s="41"/>
      <c r="BS96" s="41"/>
      <c r="BT96" s="41"/>
      <c r="BU96" s="41"/>
      <c r="BV96" s="41"/>
      <c r="BW96" s="41"/>
      <c r="BX96" s="41"/>
      <c r="BY96" s="41"/>
      <c r="BZ96" s="41"/>
      <c r="CA96" s="41"/>
      <c r="CB96" s="41"/>
      <c r="CC96" s="41"/>
      <c r="CD96" s="41"/>
    </row>
    <row r="97" spans="1:82" s="2" customFormat="1" ht="16.899999999999999" customHeight="1">
      <c r="A97" s="72"/>
      <c r="B97" s="72"/>
      <c r="C97" s="72"/>
      <c r="D97" s="72"/>
      <c r="E97" s="72"/>
      <c r="F97" s="72"/>
      <c r="G97" s="72"/>
      <c r="H97" s="72"/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72"/>
      <c r="AA97" s="72"/>
      <c r="AB97" s="72"/>
      <c r="AC97" s="72"/>
      <c r="AD97" s="72"/>
      <c r="AE97" s="72"/>
      <c r="AF97" s="72"/>
      <c r="AG97" s="72"/>
      <c r="AH97" s="72"/>
      <c r="AI97" s="72"/>
      <c r="AJ97" s="72"/>
      <c r="AK97" s="72"/>
      <c r="AL97" s="72"/>
      <c r="AM97" s="72"/>
      <c r="AN97" s="72"/>
      <c r="AO97" s="72"/>
      <c r="AP97" s="72"/>
      <c r="AQ97" s="72"/>
      <c r="AR97" s="72"/>
      <c r="AS97" s="72"/>
      <c r="AT97" s="72"/>
      <c r="AU97" s="23"/>
      <c r="AV97" s="72"/>
      <c r="AW97" s="72"/>
      <c r="AX97" s="72"/>
      <c r="AY97" s="72"/>
      <c r="AZ97" s="72"/>
      <c r="BA97" s="72"/>
      <c r="BB97" s="72"/>
      <c r="BC97" s="72"/>
      <c r="BD97" s="72"/>
      <c r="BE97" s="72"/>
      <c r="BF97" s="72"/>
      <c r="BG97" s="72"/>
      <c r="BI97" s="72"/>
      <c r="BJ97" s="72"/>
      <c r="BK97" s="72"/>
      <c r="BL97" s="72"/>
      <c r="BM97" s="72"/>
      <c r="BN97" s="72"/>
      <c r="BO97" s="72"/>
      <c r="BP97" s="72"/>
      <c r="BQ97" s="72"/>
      <c r="BR97" s="72"/>
      <c r="BS97" s="72"/>
      <c r="BT97" s="72"/>
      <c r="BU97" s="72"/>
      <c r="BV97" s="72"/>
      <c r="BW97" s="72"/>
      <c r="BX97" s="72"/>
      <c r="BY97" s="72"/>
      <c r="BZ97" s="72"/>
      <c r="CA97" s="72"/>
      <c r="CB97" s="72"/>
      <c r="CC97" s="72"/>
      <c r="CD97" s="72"/>
    </row>
    <row r="98" spans="1:82" s="2" customFormat="1" ht="16.899999999999999" customHeight="1">
      <c r="A98" s="72"/>
      <c r="B98" s="72"/>
      <c r="C98" s="72"/>
      <c r="D98" s="72"/>
      <c r="E98" s="72"/>
      <c r="F98" s="72"/>
      <c r="G98" s="72"/>
      <c r="H98" s="72"/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V98" s="72"/>
      <c r="W98" s="72"/>
      <c r="X98" s="72"/>
      <c r="Y98" s="72"/>
      <c r="Z98" s="72"/>
      <c r="AA98" s="72"/>
      <c r="AB98" s="72"/>
      <c r="AC98" s="72"/>
      <c r="AD98" s="72"/>
      <c r="AE98" s="72"/>
      <c r="AF98" s="72"/>
      <c r="AG98" s="72"/>
      <c r="AH98" s="72"/>
      <c r="AI98" s="72"/>
      <c r="AJ98" s="72"/>
      <c r="AK98" s="72"/>
      <c r="AL98" s="72"/>
      <c r="AM98" s="72"/>
      <c r="AN98" s="72"/>
      <c r="AO98" s="72"/>
      <c r="AP98" s="72"/>
      <c r="AQ98" s="72"/>
      <c r="AR98" s="72"/>
      <c r="AS98" s="72"/>
      <c r="AT98" s="72"/>
      <c r="AU98" s="23"/>
      <c r="AV98" s="72"/>
      <c r="AW98" s="72"/>
      <c r="AX98" s="72"/>
      <c r="AY98" s="72"/>
      <c r="AZ98" s="72"/>
      <c r="BA98" s="72"/>
      <c r="BB98" s="72"/>
      <c r="BC98" s="72"/>
      <c r="BD98" s="72"/>
      <c r="BE98" s="72"/>
      <c r="BF98" s="72"/>
      <c r="BG98" s="72"/>
      <c r="BI98" s="72"/>
      <c r="BJ98" s="72"/>
      <c r="BK98" s="72"/>
      <c r="BL98" s="72"/>
      <c r="BM98" s="72"/>
      <c r="BN98" s="72"/>
      <c r="BO98" s="72"/>
      <c r="BP98" s="72"/>
      <c r="BQ98" s="72"/>
      <c r="BR98" s="72"/>
      <c r="BS98" s="72"/>
      <c r="BT98" s="72"/>
      <c r="BU98" s="72"/>
      <c r="BV98" s="72"/>
      <c r="BW98" s="72"/>
      <c r="BX98" s="72"/>
      <c r="BY98" s="72"/>
      <c r="BZ98" s="72"/>
      <c r="CA98" s="72"/>
      <c r="CB98" s="72"/>
      <c r="CC98" s="72"/>
      <c r="CD98" s="72"/>
    </row>
    <row r="99" spans="1:82" s="2" customFormat="1" ht="16.899999999999999" customHeight="1">
      <c r="A99" s="72"/>
      <c r="B99" s="72"/>
      <c r="C99" s="72"/>
      <c r="D99" s="72"/>
      <c r="E99" s="72"/>
      <c r="F99" s="72"/>
      <c r="G99" s="72"/>
      <c r="H99" s="72"/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Y99" s="72"/>
      <c r="Z99" s="72"/>
      <c r="AA99" s="72"/>
      <c r="AB99" s="72"/>
      <c r="AC99" s="72"/>
      <c r="AD99" s="72"/>
      <c r="AE99" s="72"/>
      <c r="AF99" s="72"/>
      <c r="AG99" s="72"/>
      <c r="AH99" s="72"/>
      <c r="AI99" s="72"/>
      <c r="AJ99" s="72"/>
      <c r="AK99" s="72"/>
      <c r="AL99" s="72"/>
      <c r="AM99" s="72"/>
      <c r="AN99" s="72"/>
      <c r="AO99" s="72"/>
      <c r="AP99" s="72"/>
      <c r="AQ99" s="72"/>
      <c r="AR99" s="72"/>
      <c r="AS99" s="72"/>
      <c r="AT99" s="72"/>
      <c r="AU99" s="23"/>
      <c r="AV99" s="72"/>
      <c r="AW99" s="72"/>
      <c r="AX99" s="72"/>
      <c r="AY99" s="72"/>
      <c r="AZ99" s="72"/>
      <c r="BA99" s="72"/>
      <c r="BB99" s="72"/>
      <c r="BC99" s="72"/>
      <c r="BD99" s="72"/>
      <c r="BE99" s="72"/>
      <c r="BF99" s="72"/>
      <c r="BG99" s="72"/>
      <c r="BI99" s="72"/>
      <c r="BJ99" s="72"/>
      <c r="BK99" s="72"/>
      <c r="BL99" s="72"/>
      <c r="BM99" s="72"/>
      <c r="BN99" s="72"/>
      <c r="BO99" s="72"/>
      <c r="BP99" s="72"/>
      <c r="BQ99" s="72"/>
      <c r="BR99" s="72"/>
      <c r="BS99" s="72"/>
      <c r="BT99" s="72"/>
      <c r="BU99" s="72"/>
      <c r="BV99" s="72"/>
      <c r="BW99" s="72"/>
      <c r="BX99" s="72"/>
      <c r="BY99" s="72"/>
      <c r="BZ99" s="72"/>
      <c r="CA99" s="72"/>
      <c r="CB99" s="72"/>
      <c r="CC99" s="72"/>
      <c r="CD99" s="72"/>
    </row>
    <row r="100" spans="1:82" s="2" customFormat="1" ht="16.899999999999999" customHeight="1">
      <c r="A100" s="72"/>
      <c r="B100" s="72"/>
      <c r="C100" s="72"/>
      <c r="D100" s="72"/>
      <c r="E100" s="72"/>
      <c r="F100" s="72"/>
      <c r="G100" s="72"/>
      <c r="H100" s="72"/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72"/>
      <c r="V100" s="72"/>
      <c r="W100" s="72"/>
      <c r="X100" s="72"/>
      <c r="Y100" s="72"/>
      <c r="Z100" s="72"/>
      <c r="AA100" s="72"/>
      <c r="AB100" s="72"/>
      <c r="AC100" s="72"/>
      <c r="AD100" s="72"/>
      <c r="AE100" s="72"/>
      <c r="AF100" s="72"/>
      <c r="AG100" s="72"/>
      <c r="AH100" s="72"/>
      <c r="AI100" s="72"/>
      <c r="AJ100" s="72"/>
      <c r="AK100" s="72"/>
      <c r="AL100" s="72"/>
      <c r="AM100" s="72"/>
      <c r="AN100" s="72"/>
      <c r="AO100" s="72"/>
      <c r="AP100" s="72"/>
      <c r="AQ100" s="72"/>
      <c r="AR100" s="72"/>
      <c r="AS100" s="72"/>
      <c r="AT100" s="72"/>
      <c r="AU100" s="23"/>
      <c r="AV100" s="72"/>
      <c r="AW100" s="72"/>
      <c r="AX100" s="72"/>
      <c r="AY100" s="72"/>
      <c r="AZ100" s="72"/>
      <c r="BA100" s="72"/>
      <c r="BB100" s="72"/>
      <c r="BC100" s="72"/>
      <c r="BD100" s="72"/>
      <c r="BE100" s="72"/>
      <c r="BF100" s="72"/>
      <c r="BG100" s="72"/>
      <c r="BI100" s="72"/>
      <c r="BJ100" s="72"/>
      <c r="BK100" s="72"/>
      <c r="BL100" s="72"/>
      <c r="BM100" s="72"/>
      <c r="BN100" s="72"/>
      <c r="BO100" s="72"/>
      <c r="BP100" s="72"/>
      <c r="BQ100" s="72"/>
      <c r="BR100" s="72"/>
      <c r="BS100" s="72"/>
      <c r="BT100" s="72"/>
      <c r="BU100" s="72"/>
      <c r="BV100" s="72"/>
      <c r="BW100" s="72"/>
      <c r="BX100" s="72"/>
      <c r="BY100" s="72"/>
      <c r="BZ100" s="72"/>
      <c r="CA100" s="72"/>
      <c r="CB100" s="72"/>
      <c r="CC100" s="72"/>
      <c r="CD100" s="72"/>
    </row>
    <row r="101" spans="1:82" s="2" customFormat="1" ht="16.899999999999999" customHeight="1">
      <c r="A101" s="72"/>
      <c r="B101" s="72"/>
      <c r="C101" s="72"/>
      <c r="D101" s="72"/>
      <c r="E101" s="72"/>
      <c r="F101" s="72"/>
      <c r="G101" s="72"/>
      <c r="H101" s="72"/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72"/>
      <c r="V101" s="72"/>
      <c r="W101" s="72"/>
      <c r="X101" s="72"/>
      <c r="Y101" s="72"/>
      <c r="Z101" s="72"/>
      <c r="AA101" s="72"/>
      <c r="AB101" s="72"/>
      <c r="AC101" s="72"/>
      <c r="AD101" s="72"/>
      <c r="AE101" s="72"/>
      <c r="AF101" s="72"/>
      <c r="AG101" s="72"/>
      <c r="AH101" s="72"/>
      <c r="AI101" s="72"/>
      <c r="AJ101" s="72"/>
      <c r="AK101" s="72"/>
      <c r="AL101" s="72"/>
      <c r="AM101" s="72"/>
      <c r="AN101" s="72"/>
      <c r="AO101" s="72"/>
      <c r="AP101" s="72"/>
      <c r="AQ101" s="72"/>
      <c r="AR101" s="72"/>
      <c r="AS101" s="72"/>
      <c r="AT101" s="72"/>
      <c r="AU101" s="23"/>
      <c r="AV101" s="72"/>
      <c r="AW101" s="72"/>
      <c r="AX101" s="72"/>
      <c r="AY101" s="72"/>
      <c r="AZ101" s="72"/>
      <c r="BA101" s="72"/>
      <c r="BB101" s="72"/>
      <c r="BC101" s="72"/>
      <c r="BD101" s="72"/>
      <c r="BE101" s="72"/>
      <c r="BF101" s="72"/>
      <c r="BG101" s="72"/>
      <c r="BI101" s="72"/>
      <c r="BJ101" s="72"/>
      <c r="BK101" s="72"/>
      <c r="BL101" s="72"/>
      <c r="BM101" s="72"/>
      <c r="BN101" s="72"/>
      <c r="BO101" s="72"/>
      <c r="BP101" s="72"/>
      <c r="BQ101" s="72"/>
      <c r="BR101" s="72"/>
      <c r="BS101" s="72"/>
      <c r="BT101" s="72"/>
      <c r="BU101" s="72"/>
      <c r="BV101" s="72"/>
      <c r="BW101" s="72"/>
      <c r="BX101" s="72"/>
      <c r="BY101" s="72"/>
      <c r="BZ101" s="72"/>
      <c r="CA101" s="72"/>
      <c r="CB101" s="72"/>
      <c r="CC101" s="72"/>
      <c r="CD101" s="72"/>
    </row>
    <row r="102" spans="1:82" s="2" customFormat="1" ht="16.899999999999999" customHeight="1">
      <c r="A102" s="72"/>
      <c r="B102" s="72"/>
      <c r="C102" s="72"/>
      <c r="D102" s="72"/>
      <c r="E102" s="72"/>
      <c r="F102" s="72"/>
      <c r="G102" s="72"/>
      <c r="H102" s="72"/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72"/>
      <c r="V102" s="72"/>
      <c r="W102" s="72"/>
      <c r="X102" s="72"/>
      <c r="Y102" s="72"/>
      <c r="Z102" s="72"/>
      <c r="AA102" s="72"/>
      <c r="AB102" s="72"/>
      <c r="AC102" s="72"/>
      <c r="AD102" s="72"/>
      <c r="AE102" s="72"/>
      <c r="AF102" s="72"/>
      <c r="AG102" s="72"/>
      <c r="AH102" s="72"/>
      <c r="AI102" s="72"/>
      <c r="AJ102" s="72"/>
      <c r="AK102" s="72"/>
      <c r="AL102" s="72"/>
      <c r="AM102" s="72"/>
      <c r="AN102" s="72"/>
      <c r="AO102" s="72"/>
      <c r="AP102" s="72"/>
      <c r="AQ102" s="72"/>
      <c r="AR102" s="72"/>
      <c r="AS102" s="72"/>
      <c r="AT102" s="72"/>
      <c r="AU102" s="23"/>
      <c r="AV102" s="72"/>
      <c r="AW102" s="72"/>
      <c r="AX102" s="72"/>
      <c r="AY102" s="72"/>
      <c r="AZ102" s="72"/>
      <c r="BA102" s="72"/>
      <c r="BB102" s="72"/>
      <c r="BC102" s="72"/>
      <c r="BD102" s="72"/>
      <c r="BE102" s="72"/>
      <c r="BF102" s="72"/>
      <c r="BG102" s="72"/>
      <c r="BI102" s="72"/>
      <c r="BJ102" s="72"/>
      <c r="BK102" s="72"/>
      <c r="BL102" s="72"/>
      <c r="BM102" s="72"/>
      <c r="BN102" s="72"/>
      <c r="BO102" s="72"/>
      <c r="BP102" s="72"/>
      <c r="BQ102" s="72"/>
      <c r="BR102" s="72"/>
      <c r="BS102" s="72"/>
      <c r="BT102" s="72"/>
      <c r="BU102" s="72"/>
      <c r="BV102" s="72"/>
      <c r="BW102" s="72"/>
      <c r="BX102" s="72"/>
      <c r="BY102" s="72"/>
      <c r="BZ102" s="72"/>
      <c r="CA102" s="72"/>
      <c r="CB102" s="72"/>
      <c r="CC102" s="72"/>
      <c r="CD102" s="72"/>
    </row>
    <row r="103" spans="1:82" s="2" customFormat="1" ht="16.899999999999999" customHeight="1">
      <c r="A103" s="72"/>
      <c r="B103" s="72"/>
      <c r="C103" s="72"/>
      <c r="D103" s="72"/>
      <c r="E103" s="72"/>
      <c r="F103" s="72"/>
      <c r="G103" s="72"/>
      <c r="H103" s="72"/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2"/>
      <c r="X103" s="72"/>
      <c r="Y103" s="72"/>
      <c r="Z103" s="72"/>
      <c r="AA103" s="72"/>
      <c r="AB103" s="72"/>
      <c r="AC103" s="72"/>
      <c r="AD103" s="72"/>
      <c r="AE103" s="72"/>
      <c r="AF103" s="72"/>
      <c r="AG103" s="72"/>
      <c r="AH103" s="72"/>
      <c r="AI103" s="72"/>
      <c r="AJ103" s="72"/>
      <c r="AK103" s="72"/>
      <c r="AL103" s="72"/>
      <c r="AM103" s="72"/>
      <c r="AN103" s="72"/>
      <c r="AO103" s="72"/>
      <c r="AP103" s="72"/>
      <c r="AQ103" s="72"/>
      <c r="AR103" s="72"/>
      <c r="AS103" s="72"/>
      <c r="AT103" s="72"/>
      <c r="AU103" s="23"/>
      <c r="AV103" s="72"/>
      <c r="AW103" s="72"/>
      <c r="AX103" s="72"/>
      <c r="AY103" s="72"/>
      <c r="AZ103" s="72"/>
      <c r="BA103" s="72"/>
      <c r="BB103" s="72"/>
      <c r="BC103" s="72"/>
      <c r="BD103" s="72"/>
      <c r="BE103" s="72"/>
      <c r="BF103" s="72"/>
      <c r="BG103" s="72"/>
      <c r="BI103" s="72"/>
      <c r="BJ103" s="72"/>
      <c r="BK103" s="72"/>
      <c r="BL103" s="72"/>
      <c r="BM103" s="72"/>
      <c r="BN103" s="72"/>
      <c r="BO103" s="72"/>
      <c r="BP103" s="72"/>
      <c r="BQ103" s="72"/>
      <c r="BR103" s="72"/>
      <c r="BS103" s="72"/>
      <c r="BT103" s="72"/>
      <c r="BU103" s="72"/>
      <c r="BV103" s="72"/>
      <c r="BW103" s="72"/>
      <c r="BX103" s="72"/>
      <c r="BY103" s="72"/>
      <c r="BZ103" s="72"/>
      <c r="CA103" s="72"/>
      <c r="CB103" s="72"/>
      <c r="CC103" s="72"/>
      <c r="CD103" s="72"/>
    </row>
    <row r="104" spans="1:82" s="2" customFormat="1" ht="16.899999999999999" customHeight="1">
      <c r="A104" s="72"/>
      <c r="B104" s="72"/>
      <c r="C104" s="72"/>
      <c r="D104" s="72"/>
      <c r="E104" s="72"/>
      <c r="F104" s="72"/>
      <c r="G104" s="72"/>
      <c r="H104" s="72"/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72"/>
      <c r="V104" s="72"/>
      <c r="W104" s="72"/>
      <c r="X104" s="72"/>
      <c r="Y104" s="72"/>
      <c r="Z104" s="72"/>
      <c r="AA104" s="72"/>
      <c r="AB104" s="72"/>
      <c r="AC104" s="72"/>
      <c r="AD104" s="72"/>
      <c r="AE104" s="72"/>
      <c r="AF104" s="72"/>
      <c r="AG104" s="72"/>
      <c r="AH104" s="72"/>
      <c r="AI104" s="72"/>
      <c r="AJ104" s="72"/>
      <c r="AK104" s="72"/>
      <c r="AL104" s="72"/>
      <c r="AM104" s="72"/>
      <c r="AN104" s="72"/>
      <c r="AO104" s="72"/>
      <c r="AP104" s="72"/>
      <c r="AQ104" s="72"/>
      <c r="AR104" s="72"/>
      <c r="AS104" s="72"/>
      <c r="AT104" s="72"/>
      <c r="AU104" s="23"/>
      <c r="AV104" s="72"/>
      <c r="AW104" s="72"/>
      <c r="AX104" s="72"/>
      <c r="AY104" s="72"/>
      <c r="AZ104" s="72"/>
      <c r="BA104" s="72"/>
      <c r="BB104" s="72"/>
      <c r="BC104" s="72"/>
      <c r="BD104" s="72"/>
      <c r="BE104" s="72"/>
      <c r="BF104" s="72"/>
      <c r="BG104" s="72"/>
      <c r="BI104" s="72"/>
      <c r="BJ104" s="72"/>
      <c r="BK104" s="72"/>
      <c r="BL104" s="72"/>
      <c r="BM104" s="72"/>
      <c r="BN104" s="72"/>
      <c r="BO104" s="72"/>
      <c r="BP104" s="72"/>
      <c r="BQ104" s="72"/>
      <c r="BR104" s="72"/>
      <c r="BS104" s="72"/>
      <c r="BT104" s="72"/>
      <c r="BU104" s="72"/>
      <c r="BV104" s="72"/>
      <c r="BW104" s="72"/>
      <c r="BX104" s="72"/>
      <c r="BY104" s="72"/>
      <c r="BZ104" s="72"/>
      <c r="CA104" s="72"/>
      <c r="CB104" s="72"/>
      <c r="CC104" s="72"/>
      <c r="CD104" s="72"/>
    </row>
    <row r="105" spans="1:82" s="2" customFormat="1" ht="16.899999999999999" customHeight="1">
      <c r="A105" s="72"/>
      <c r="B105" s="72"/>
      <c r="C105" s="72"/>
      <c r="D105" s="72"/>
      <c r="E105" s="72"/>
      <c r="F105" s="72"/>
      <c r="G105" s="72"/>
      <c r="H105" s="72"/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72"/>
      <c r="V105" s="72"/>
      <c r="W105" s="72"/>
      <c r="X105" s="72"/>
      <c r="Y105" s="72"/>
      <c r="Z105" s="72"/>
      <c r="AA105" s="72"/>
      <c r="AB105" s="72"/>
      <c r="AC105" s="72"/>
      <c r="AD105" s="72"/>
      <c r="AE105" s="72"/>
      <c r="AF105" s="72"/>
      <c r="AG105" s="72"/>
      <c r="AH105" s="72"/>
      <c r="AI105" s="72"/>
      <c r="AJ105" s="72"/>
      <c r="AK105" s="72"/>
      <c r="AL105" s="72"/>
      <c r="AM105" s="72"/>
      <c r="AN105" s="72"/>
      <c r="AO105" s="72"/>
      <c r="AP105" s="72"/>
      <c r="AQ105" s="72"/>
      <c r="AR105" s="72"/>
      <c r="AS105" s="72"/>
      <c r="AT105" s="72"/>
      <c r="AU105" s="23"/>
      <c r="AV105" s="72"/>
      <c r="AW105" s="72"/>
      <c r="AX105" s="72"/>
      <c r="AY105" s="72"/>
      <c r="AZ105" s="72"/>
      <c r="BA105" s="72"/>
      <c r="BB105" s="72"/>
      <c r="BC105" s="72"/>
      <c r="BD105" s="72"/>
      <c r="BE105" s="72"/>
      <c r="BF105" s="72"/>
      <c r="BG105" s="72"/>
      <c r="BI105" s="72"/>
      <c r="BJ105" s="72"/>
      <c r="BK105" s="72"/>
      <c r="BL105" s="72"/>
      <c r="BM105" s="72"/>
      <c r="BN105" s="72"/>
      <c r="BO105" s="72"/>
      <c r="BP105" s="72"/>
      <c r="BQ105" s="72"/>
      <c r="BR105" s="72"/>
      <c r="BS105" s="72"/>
      <c r="BT105" s="72"/>
      <c r="BU105" s="72"/>
      <c r="BV105" s="72"/>
      <c r="BW105" s="72"/>
      <c r="BX105" s="72"/>
      <c r="BY105" s="72"/>
      <c r="BZ105" s="72"/>
      <c r="CA105" s="72"/>
      <c r="CB105" s="72"/>
      <c r="CC105" s="72"/>
      <c r="CD105" s="72"/>
    </row>
    <row r="106" spans="1:82" s="2" customFormat="1" ht="16.899999999999999" customHeight="1">
      <c r="A106" s="72"/>
      <c r="B106" s="72"/>
      <c r="C106" s="72"/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72"/>
      <c r="V106" s="72"/>
      <c r="W106" s="72"/>
      <c r="X106" s="72"/>
      <c r="Y106" s="72"/>
      <c r="Z106" s="72"/>
      <c r="AA106" s="72"/>
      <c r="AB106" s="72"/>
      <c r="AC106" s="72"/>
      <c r="AD106" s="72"/>
      <c r="AE106" s="72"/>
      <c r="AF106" s="72"/>
      <c r="AG106" s="72"/>
      <c r="AH106" s="72"/>
      <c r="AI106" s="72"/>
      <c r="AJ106" s="72"/>
      <c r="AK106" s="72"/>
      <c r="AL106" s="72"/>
      <c r="AM106" s="72"/>
      <c r="AN106" s="72"/>
      <c r="AO106" s="72"/>
      <c r="AP106" s="72"/>
      <c r="AQ106" s="72"/>
      <c r="AR106" s="72"/>
      <c r="AS106" s="72"/>
      <c r="AT106" s="72"/>
      <c r="AU106" s="23"/>
      <c r="AV106" s="72"/>
      <c r="AW106" s="72"/>
      <c r="AX106" s="72"/>
      <c r="AY106" s="72"/>
      <c r="AZ106" s="72"/>
      <c r="BA106" s="72"/>
      <c r="BB106" s="72"/>
      <c r="BC106" s="72"/>
      <c r="BD106" s="72"/>
      <c r="BE106" s="72"/>
      <c r="BF106" s="72"/>
      <c r="BG106" s="72"/>
      <c r="BI106" s="72"/>
      <c r="BJ106" s="72"/>
      <c r="BK106" s="72"/>
      <c r="BL106" s="72"/>
      <c r="BM106" s="72"/>
      <c r="BN106" s="72"/>
      <c r="BO106" s="72"/>
      <c r="BP106" s="72"/>
      <c r="BQ106" s="72"/>
      <c r="BR106" s="72"/>
      <c r="BS106" s="72"/>
      <c r="BT106" s="72"/>
      <c r="BU106" s="72"/>
      <c r="BV106" s="72"/>
      <c r="BW106" s="72"/>
      <c r="BX106" s="72"/>
      <c r="BY106" s="72"/>
      <c r="BZ106" s="72"/>
      <c r="CA106" s="72"/>
      <c r="CB106" s="72"/>
      <c r="CC106" s="72"/>
      <c r="CD106" s="72"/>
    </row>
    <row r="107" spans="1:82" s="2" customFormat="1" ht="16.899999999999999" customHeight="1">
      <c r="A107" s="72"/>
      <c r="B107" s="72"/>
      <c r="C107" s="72"/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  <c r="U107" s="72"/>
      <c r="V107" s="72"/>
      <c r="W107" s="72"/>
      <c r="X107" s="72"/>
      <c r="Y107" s="72"/>
      <c r="Z107" s="72"/>
      <c r="AA107" s="72"/>
      <c r="AB107" s="72"/>
      <c r="AC107" s="72"/>
      <c r="AD107" s="72"/>
      <c r="AE107" s="72"/>
      <c r="AF107" s="72"/>
      <c r="AG107" s="72"/>
      <c r="AH107" s="72"/>
      <c r="AI107" s="72"/>
      <c r="AJ107" s="72"/>
      <c r="AK107" s="72"/>
      <c r="AL107" s="72"/>
      <c r="AM107" s="72"/>
      <c r="AN107" s="72"/>
      <c r="AO107" s="72"/>
      <c r="AP107" s="72"/>
      <c r="AQ107" s="72"/>
      <c r="AR107" s="72"/>
      <c r="AS107" s="72"/>
      <c r="AT107" s="72"/>
      <c r="AU107" s="23"/>
      <c r="AV107" s="72"/>
      <c r="AW107" s="72"/>
      <c r="AX107" s="72"/>
      <c r="AY107" s="72"/>
      <c r="AZ107" s="72"/>
      <c r="BA107" s="72"/>
      <c r="BB107" s="72"/>
      <c r="BC107" s="72"/>
      <c r="BD107" s="72"/>
      <c r="BE107" s="72"/>
      <c r="BF107" s="72"/>
      <c r="BG107" s="72"/>
      <c r="BI107" s="72"/>
      <c r="BJ107" s="72"/>
      <c r="BK107" s="72"/>
      <c r="BL107" s="72"/>
      <c r="BM107" s="72"/>
      <c r="BN107" s="72"/>
      <c r="BO107" s="72"/>
      <c r="BP107" s="72"/>
      <c r="BQ107" s="72"/>
      <c r="BR107" s="72"/>
      <c r="BS107" s="72"/>
      <c r="BT107" s="72"/>
      <c r="BU107" s="72"/>
      <c r="BV107" s="72"/>
      <c r="BW107" s="72"/>
      <c r="BX107" s="72"/>
      <c r="BY107" s="72"/>
      <c r="BZ107" s="72"/>
      <c r="CA107" s="72"/>
      <c r="CB107" s="72"/>
      <c r="CC107" s="72"/>
      <c r="CD107" s="72"/>
    </row>
    <row r="108" spans="1:82" s="2" customFormat="1" ht="16.899999999999999" customHeight="1">
      <c r="A108" s="72"/>
      <c r="B108" s="72"/>
      <c r="C108" s="72"/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72"/>
      <c r="T108" s="72"/>
      <c r="U108" s="72"/>
      <c r="V108" s="72"/>
      <c r="W108" s="72"/>
      <c r="X108" s="72"/>
      <c r="Y108" s="72"/>
      <c r="Z108" s="72"/>
      <c r="AA108" s="72"/>
      <c r="AB108" s="72"/>
      <c r="AC108" s="72"/>
      <c r="AD108" s="72"/>
      <c r="AE108" s="72"/>
      <c r="AF108" s="72"/>
      <c r="AG108" s="72"/>
      <c r="AH108" s="72"/>
      <c r="AI108" s="72"/>
      <c r="AJ108" s="72"/>
      <c r="AK108" s="72"/>
      <c r="AL108" s="72"/>
      <c r="AM108" s="72"/>
      <c r="AN108" s="72"/>
      <c r="AO108" s="72"/>
      <c r="AP108" s="72"/>
      <c r="AQ108" s="72"/>
      <c r="AR108" s="72"/>
      <c r="AS108" s="72"/>
      <c r="AT108" s="72"/>
      <c r="AU108" s="23"/>
      <c r="AV108" s="72"/>
      <c r="AW108" s="72"/>
      <c r="AX108" s="72"/>
      <c r="AY108" s="72"/>
      <c r="AZ108" s="72"/>
      <c r="BA108" s="72"/>
      <c r="BB108" s="72"/>
      <c r="BC108" s="72"/>
      <c r="BD108" s="72"/>
      <c r="BE108" s="72"/>
      <c r="BF108" s="72"/>
      <c r="BG108" s="72"/>
      <c r="BI108" s="72"/>
      <c r="BJ108" s="72"/>
      <c r="BK108" s="72"/>
      <c r="BL108" s="72"/>
      <c r="BM108" s="72"/>
      <c r="BN108" s="72"/>
      <c r="BO108" s="72"/>
      <c r="BP108" s="72"/>
      <c r="BQ108" s="72"/>
      <c r="BR108" s="72"/>
      <c r="BS108" s="72"/>
      <c r="BT108" s="72"/>
      <c r="BU108" s="72"/>
      <c r="BV108" s="72"/>
      <c r="BW108" s="72"/>
      <c r="BX108" s="72"/>
      <c r="BY108" s="72"/>
      <c r="BZ108" s="72"/>
      <c r="CA108" s="72"/>
      <c r="CB108" s="72"/>
      <c r="CC108" s="72"/>
      <c r="CD108" s="72"/>
    </row>
    <row r="109" spans="1:82" s="2" customFormat="1" ht="16.899999999999999" customHeight="1">
      <c r="A109" s="72"/>
      <c r="B109" s="72"/>
      <c r="C109" s="72"/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T109" s="72"/>
      <c r="U109" s="72"/>
      <c r="V109" s="72"/>
      <c r="W109" s="72"/>
      <c r="X109" s="72"/>
      <c r="Y109" s="72"/>
      <c r="Z109" s="72"/>
      <c r="AA109" s="72"/>
      <c r="AB109" s="72"/>
      <c r="AC109" s="72"/>
      <c r="AD109" s="72"/>
      <c r="AE109" s="72"/>
      <c r="AF109" s="72"/>
      <c r="AG109" s="72"/>
      <c r="AH109" s="72"/>
      <c r="AI109" s="72"/>
      <c r="AJ109" s="72"/>
      <c r="AK109" s="72"/>
      <c r="AL109" s="72"/>
      <c r="AM109" s="72"/>
      <c r="AN109" s="72"/>
      <c r="AO109" s="72"/>
      <c r="AP109" s="72"/>
      <c r="AQ109" s="72"/>
      <c r="AR109" s="72"/>
      <c r="AS109" s="72"/>
      <c r="AT109" s="72"/>
      <c r="AU109" s="23"/>
      <c r="AV109" s="72"/>
      <c r="AW109" s="72"/>
      <c r="AX109" s="72"/>
      <c r="AY109" s="72"/>
      <c r="AZ109" s="72"/>
      <c r="BA109" s="72"/>
      <c r="BB109" s="72"/>
      <c r="BC109" s="72"/>
      <c r="BD109" s="72"/>
      <c r="BE109" s="72"/>
      <c r="BF109" s="72"/>
      <c r="BG109" s="72"/>
      <c r="BI109" s="72"/>
      <c r="BJ109" s="72"/>
      <c r="BK109" s="72"/>
      <c r="BL109" s="72"/>
      <c r="BM109" s="72"/>
      <c r="BN109" s="72"/>
      <c r="BO109" s="72"/>
      <c r="BP109" s="72"/>
      <c r="BQ109" s="72"/>
      <c r="BR109" s="72"/>
      <c r="BS109" s="72"/>
      <c r="BT109" s="72"/>
      <c r="BU109" s="72"/>
      <c r="BV109" s="72"/>
      <c r="BW109" s="72"/>
      <c r="BX109" s="72"/>
      <c r="BY109" s="72"/>
      <c r="BZ109" s="72"/>
      <c r="CA109" s="72"/>
      <c r="CB109" s="72"/>
      <c r="CC109" s="72"/>
      <c r="CD109" s="72"/>
    </row>
    <row r="110" spans="1:82" s="2" customFormat="1" ht="16.899999999999999" customHeight="1">
      <c r="A110" s="72"/>
      <c r="B110" s="72"/>
      <c r="C110" s="72"/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  <c r="P110" s="72"/>
      <c r="Q110" s="72"/>
      <c r="R110" s="72"/>
      <c r="S110" s="72"/>
      <c r="T110" s="72"/>
      <c r="U110" s="72"/>
      <c r="V110" s="72"/>
      <c r="W110" s="72"/>
      <c r="X110" s="72"/>
      <c r="Y110" s="72"/>
      <c r="Z110" s="72"/>
      <c r="AA110" s="72"/>
      <c r="AB110" s="72"/>
      <c r="AC110" s="72"/>
      <c r="AD110" s="72"/>
      <c r="AE110" s="72"/>
      <c r="AF110" s="72"/>
      <c r="AG110" s="72"/>
      <c r="AH110" s="72"/>
      <c r="AI110" s="72"/>
      <c r="AJ110" s="72"/>
      <c r="AK110" s="72"/>
      <c r="AL110" s="72"/>
      <c r="AM110" s="72"/>
      <c r="AN110" s="72"/>
      <c r="AO110" s="72"/>
      <c r="AP110" s="72"/>
      <c r="AQ110" s="72"/>
      <c r="AR110" s="72"/>
      <c r="AS110" s="72"/>
      <c r="AT110" s="72"/>
      <c r="AU110" s="23"/>
      <c r="AV110" s="72"/>
      <c r="AW110" s="72"/>
      <c r="AX110" s="72"/>
      <c r="AY110" s="72"/>
      <c r="AZ110" s="72"/>
      <c r="BA110" s="72"/>
      <c r="BB110" s="72"/>
      <c r="BC110" s="72"/>
      <c r="BD110" s="72"/>
      <c r="BE110" s="72"/>
      <c r="BF110" s="72"/>
      <c r="BG110" s="72"/>
      <c r="BI110" s="72"/>
      <c r="BJ110" s="72"/>
      <c r="BK110" s="72"/>
      <c r="BL110" s="72"/>
      <c r="BM110" s="72"/>
      <c r="BN110" s="72"/>
      <c r="BO110" s="72"/>
      <c r="BP110" s="72"/>
      <c r="BQ110" s="72"/>
      <c r="BR110" s="72"/>
      <c r="BS110" s="72"/>
      <c r="BT110" s="72"/>
      <c r="BU110" s="72"/>
      <c r="BV110" s="72"/>
      <c r="BW110" s="72"/>
      <c r="BX110" s="72"/>
      <c r="BY110" s="72"/>
      <c r="BZ110" s="72"/>
      <c r="CA110" s="72"/>
      <c r="CB110" s="72"/>
      <c r="CC110" s="72"/>
      <c r="CD110" s="72"/>
    </row>
    <row r="111" spans="1:82" s="2" customFormat="1" ht="16.899999999999999" customHeight="1">
      <c r="A111" s="72"/>
      <c r="B111" s="72"/>
      <c r="C111" s="72"/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  <c r="P111" s="72"/>
      <c r="Q111" s="72"/>
      <c r="R111" s="72"/>
      <c r="S111" s="72"/>
      <c r="T111" s="72"/>
      <c r="U111" s="72"/>
      <c r="V111" s="72"/>
      <c r="W111" s="72"/>
      <c r="X111" s="72"/>
      <c r="Y111" s="72"/>
      <c r="Z111" s="72"/>
      <c r="AA111" s="72"/>
      <c r="AB111" s="72"/>
      <c r="AC111" s="72"/>
      <c r="AD111" s="72"/>
      <c r="AE111" s="72"/>
      <c r="AF111" s="72"/>
      <c r="AG111" s="72"/>
      <c r="AH111" s="72"/>
      <c r="AI111" s="72"/>
      <c r="AJ111" s="72"/>
      <c r="AK111" s="72"/>
      <c r="AL111" s="72"/>
      <c r="AM111" s="72"/>
      <c r="AN111" s="72"/>
      <c r="AO111" s="72"/>
      <c r="AP111" s="72"/>
      <c r="AQ111" s="72"/>
      <c r="AR111" s="72"/>
      <c r="AS111" s="72"/>
      <c r="AT111" s="72"/>
      <c r="AU111" s="23"/>
      <c r="AV111" s="72"/>
      <c r="AW111" s="72"/>
      <c r="AX111" s="72"/>
      <c r="AY111" s="72"/>
      <c r="AZ111" s="72"/>
      <c r="BA111" s="72"/>
      <c r="BB111" s="72"/>
      <c r="BC111" s="72"/>
      <c r="BD111" s="72"/>
      <c r="BE111" s="72"/>
      <c r="BF111" s="72"/>
      <c r="BG111" s="72"/>
      <c r="BI111" s="72"/>
      <c r="BJ111" s="72"/>
      <c r="BK111" s="72"/>
      <c r="BL111" s="72"/>
      <c r="BM111" s="72"/>
      <c r="BN111" s="72"/>
      <c r="BO111" s="72"/>
      <c r="BP111" s="72"/>
      <c r="BQ111" s="72"/>
      <c r="BR111" s="72"/>
      <c r="BS111" s="72"/>
      <c r="BT111" s="72"/>
      <c r="BU111" s="72"/>
      <c r="BV111" s="72"/>
      <c r="BW111" s="72"/>
      <c r="BX111" s="72"/>
      <c r="BY111" s="72"/>
      <c r="BZ111" s="72"/>
      <c r="CA111" s="72"/>
      <c r="CB111" s="72"/>
      <c r="CC111" s="72"/>
      <c r="CD111" s="72"/>
    </row>
    <row r="112" spans="1:82" s="2" customFormat="1" ht="16.899999999999999" customHeight="1">
      <c r="A112" s="72"/>
      <c r="B112" s="72"/>
      <c r="C112" s="72"/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  <c r="P112" s="72"/>
      <c r="Q112" s="72"/>
      <c r="R112" s="72"/>
      <c r="S112" s="72"/>
      <c r="T112" s="72"/>
      <c r="U112" s="72"/>
      <c r="V112" s="72"/>
      <c r="W112" s="72"/>
      <c r="X112" s="72"/>
      <c r="Y112" s="72"/>
      <c r="Z112" s="72"/>
      <c r="AA112" s="72"/>
      <c r="AB112" s="72"/>
      <c r="AC112" s="72"/>
      <c r="AD112" s="72"/>
      <c r="AE112" s="72"/>
      <c r="AF112" s="72"/>
      <c r="AG112" s="72"/>
      <c r="AH112" s="72"/>
      <c r="AI112" s="72"/>
      <c r="AJ112" s="72"/>
      <c r="AK112" s="72"/>
      <c r="AL112" s="72"/>
      <c r="AM112" s="72"/>
      <c r="AN112" s="72"/>
      <c r="AO112" s="72"/>
      <c r="AP112" s="72"/>
      <c r="AQ112" s="72"/>
      <c r="AR112" s="72"/>
      <c r="AS112" s="72"/>
      <c r="AT112" s="72"/>
      <c r="AU112" s="23"/>
      <c r="AV112" s="72"/>
      <c r="AW112" s="72"/>
      <c r="AX112" s="72"/>
      <c r="AY112" s="72"/>
      <c r="AZ112" s="72"/>
      <c r="BA112" s="72"/>
      <c r="BB112" s="72"/>
      <c r="BC112" s="72"/>
      <c r="BD112" s="72"/>
      <c r="BE112" s="72"/>
      <c r="BF112" s="72"/>
      <c r="BG112" s="72"/>
      <c r="BI112" s="72"/>
      <c r="BJ112" s="72"/>
      <c r="BK112" s="72"/>
      <c r="BL112" s="72"/>
      <c r="BM112" s="72"/>
      <c r="BN112" s="72"/>
      <c r="BO112" s="72"/>
      <c r="BP112" s="72"/>
      <c r="BQ112" s="72"/>
      <c r="BR112" s="72"/>
      <c r="BS112" s="72"/>
      <c r="BT112" s="72"/>
      <c r="BU112" s="72"/>
      <c r="BV112" s="72"/>
      <c r="BW112" s="72"/>
      <c r="BX112" s="72"/>
      <c r="BY112" s="72"/>
      <c r="BZ112" s="72"/>
      <c r="CA112" s="72"/>
      <c r="CB112" s="72"/>
      <c r="CC112" s="72"/>
      <c r="CD112" s="72"/>
    </row>
    <row r="113" spans="1:82" s="2" customFormat="1" ht="16.899999999999999" customHeight="1">
      <c r="A113" s="72"/>
      <c r="B113" s="72"/>
      <c r="C113" s="72"/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  <c r="P113" s="72"/>
      <c r="Q113" s="72"/>
      <c r="R113" s="72"/>
      <c r="S113" s="72"/>
      <c r="T113" s="72"/>
      <c r="U113" s="72"/>
      <c r="V113" s="72"/>
      <c r="W113" s="72"/>
      <c r="X113" s="72"/>
      <c r="Y113" s="72"/>
      <c r="Z113" s="72"/>
      <c r="AA113" s="72"/>
      <c r="AB113" s="72"/>
      <c r="AC113" s="72"/>
      <c r="AD113" s="72"/>
      <c r="AE113" s="72"/>
      <c r="AF113" s="72"/>
      <c r="AG113" s="72"/>
      <c r="AH113" s="72"/>
      <c r="AI113" s="72"/>
      <c r="AJ113" s="72"/>
      <c r="AK113" s="72"/>
      <c r="AL113" s="72"/>
      <c r="AM113" s="72"/>
      <c r="AN113" s="72"/>
      <c r="AO113" s="72"/>
      <c r="AP113" s="72"/>
      <c r="AQ113" s="72"/>
      <c r="AR113" s="72"/>
      <c r="AS113" s="72"/>
      <c r="AT113" s="72"/>
      <c r="AU113" s="23"/>
      <c r="AV113" s="72"/>
      <c r="AW113" s="72"/>
      <c r="AX113" s="72"/>
      <c r="AY113" s="72"/>
      <c r="AZ113" s="72"/>
      <c r="BA113" s="72"/>
      <c r="BB113" s="72"/>
      <c r="BC113" s="72"/>
      <c r="BD113" s="72"/>
      <c r="BE113" s="72"/>
      <c r="BF113" s="72"/>
      <c r="BG113" s="72"/>
      <c r="BI113" s="72"/>
      <c r="BJ113" s="72"/>
      <c r="BK113" s="72"/>
      <c r="BL113" s="72"/>
      <c r="BM113" s="72"/>
      <c r="BN113" s="72"/>
      <c r="BO113" s="72"/>
      <c r="BP113" s="72"/>
      <c r="BQ113" s="72"/>
      <c r="BR113" s="72"/>
      <c r="BS113" s="72"/>
      <c r="BT113" s="72"/>
      <c r="BU113" s="72"/>
      <c r="BV113" s="72"/>
      <c r="BW113" s="72"/>
      <c r="BX113" s="72"/>
      <c r="BY113" s="72"/>
      <c r="BZ113" s="72"/>
      <c r="CA113" s="72"/>
      <c r="CB113" s="72"/>
      <c r="CC113" s="72"/>
      <c r="CD113" s="72"/>
    </row>
    <row r="114" spans="1:82" s="2" customFormat="1" ht="16.899999999999999" customHeight="1">
      <c r="A114" s="72"/>
      <c r="B114" s="72"/>
      <c r="C114" s="72"/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T114" s="72"/>
      <c r="U114" s="72"/>
      <c r="V114" s="72"/>
      <c r="W114" s="72"/>
      <c r="X114" s="72"/>
      <c r="Y114" s="72"/>
      <c r="Z114" s="72"/>
      <c r="AA114" s="72"/>
      <c r="AB114" s="72"/>
      <c r="AC114" s="72"/>
      <c r="AD114" s="72"/>
      <c r="AE114" s="72"/>
      <c r="AF114" s="72"/>
      <c r="AG114" s="72"/>
      <c r="AH114" s="72"/>
      <c r="AI114" s="72"/>
      <c r="AJ114" s="72"/>
      <c r="AK114" s="72"/>
      <c r="AL114" s="72"/>
      <c r="AM114" s="72"/>
      <c r="AN114" s="72"/>
      <c r="AO114" s="72"/>
      <c r="AP114" s="72"/>
      <c r="AQ114" s="72"/>
      <c r="AR114" s="72"/>
      <c r="AS114" s="72"/>
      <c r="AT114" s="72"/>
      <c r="AU114" s="23"/>
      <c r="AV114" s="72"/>
      <c r="AW114" s="72"/>
      <c r="AX114" s="72"/>
      <c r="AY114" s="72"/>
      <c r="AZ114" s="72"/>
      <c r="BA114" s="72"/>
      <c r="BB114" s="72"/>
      <c r="BC114" s="72"/>
      <c r="BD114" s="72"/>
      <c r="BE114" s="72"/>
      <c r="BF114" s="72"/>
      <c r="BG114" s="72"/>
      <c r="BI114" s="72"/>
      <c r="BJ114" s="72"/>
      <c r="BK114" s="72"/>
      <c r="BL114" s="72"/>
      <c r="BM114" s="72"/>
      <c r="BN114" s="72"/>
      <c r="BO114" s="72"/>
      <c r="BP114" s="72"/>
      <c r="BQ114" s="72"/>
      <c r="BR114" s="72"/>
      <c r="BS114" s="72"/>
      <c r="BT114" s="72"/>
      <c r="BU114" s="72"/>
      <c r="BV114" s="72"/>
      <c r="BW114" s="72"/>
      <c r="BX114" s="72"/>
      <c r="BY114" s="72"/>
      <c r="BZ114" s="72"/>
      <c r="CA114" s="72"/>
      <c r="CB114" s="72"/>
      <c r="CC114" s="72"/>
      <c r="CD114" s="72"/>
    </row>
    <row r="115" spans="1:82" s="2" customFormat="1" ht="16.899999999999999" customHeight="1">
      <c r="A115" s="72"/>
      <c r="B115" s="72"/>
      <c r="C115" s="72"/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  <c r="P115" s="72"/>
      <c r="Q115" s="72"/>
      <c r="R115" s="72"/>
      <c r="S115" s="72"/>
      <c r="T115" s="72"/>
      <c r="U115" s="72"/>
      <c r="V115" s="72"/>
      <c r="W115" s="72"/>
      <c r="X115" s="72"/>
      <c r="Y115" s="72"/>
      <c r="Z115" s="72"/>
      <c r="AA115" s="72"/>
      <c r="AB115" s="72"/>
      <c r="AC115" s="72"/>
      <c r="AD115" s="72"/>
      <c r="AE115" s="72"/>
      <c r="AF115" s="72"/>
      <c r="AG115" s="72"/>
      <c r="AH115" s="72"/>
      <c r="AI115" s="72"/>
      <c r="AJ115" s="72"/>
      <c r="AK115" s="72"/>
      <c r="AL115" s="72"/>
      <c r="AM115" s="72"/>
      <c r="AN115" s="72"/>
      <c r="AO115" s="72"/>
      <c r="AP115" s="72"/>
      <c r="AQ115" s="72"/>
      <c r="AR115" s="72"/>
      <c r="AS115" s="72"/>
      <c r="AT115" s="72"/>
      <c r="AU115" s="23"/>
      <c r="AV115" s="72"/>
      <c r="AW115" s="72"/>
      <c r="AX115" s="72"/>
      <c r="AY115" s="72"/>
      <c r="AZ115" s="72"/>
      <c r="BA115" s="72"/>
      <c r="BB115" s="72"/>
      <c r="BC115" s="72"/>
      <c r="BD115" s="72"/>
      <c r="BE115" s="72"/>
      <c r="BF115" s="72"/>
      <c r="BG115" s="72"/>
      <c r="BI115" s="72"/>
      <c r="BJ115" s="72"/>
      <c r="BK115" s="72"/>
      <c r="BL115" s="72"/>
      <c r="BM115" s="72"/>
      <c r="BN115" s="72"/>
      <c r="BO115" s="72"/>
      <c r="BP115" s="72"/>
      <c r="BQ115" s="72"/>
      <c r="BR115" s="72"/>
      <c r="BS115" s="72"/>
      <c r="BT115" s="72"/>
      <c r="BU115" s="72"/>
      <c r="BV115" s="72"/>
      <c r="BW115" s="72"/>
      <c r="BX115" s="72"/>
      <c r="BY115" s="72"/>
      <c r="BZ115" s="72"/>
      <c r="CA115" s="72"/>
      <c r="CB115" s="72"/>
      <c r="CC115" s="72"/>
      <c r="CD115" s="72"/>
    </row>
    <row r="116" spans="1:82" s="2" customFormat="1" ht="16.899999999999999" customHeight="1">
      <c r="A116" s="72"/>
      <c r="B116" s="72"/>
      <c r="C116" s="72"/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  <c r="P116" s="72"/>
      <c r="Q116" s="72"/>
      <c r="R116" s="72"/>
      <c r="S116" s="72"/>
      <c r="T116" s="72"/>
      <c r="U116" s="72"/>
      <c r="V116" s="72"/>
      <c r="W116" s="72"/>
      <c r="X116" s="72"/>
      <c r="Y116" s="72"/>
      <c r="Z116" s="72"/>
      <c r="AA116" s="72"/>
      <c r="AB116" s="72"/>
      <c r="AC116" s="72"/>
      <c r="AD116" s="72"/>
      <c r="AE116" s="72"/>
      <c r="AF116" s="72"/>
      <c r="AG116" s="72"/>
      <c r="AH116" s="72"/>
      <c r="AI116" s="72"/>
      <c r="AJ116" s="72"/>
      <c r="AK116" s="72"/>
      <c r="AL116" s="72"/>
      <c r="AM116" s="72"/>
      <c r="AN116" s="72"/>
      <c r="AO116" s="72"/>
      <c r="AP116" s="72"/>
      <c r="AQ116" s="72"/>
      <c r="AR116" s="72"/>
      <c r="AS116" s="72"/>
      <c r="AT116" s="72"/>
      <c r="AU116" s="23"/>
      <c r="AV116" s="72"/>
      <c r="AW116" s="72"/>
      <c r="AX116" s="72"/>
      <c r="AY116" s="72"/>
      <c r="AZ116" s="72"/>
      <c r="BA116" s="72"/>
      <c r="BB116" s="72"/>
      <c r="BC116" s="72"/>
      <c r="BD116" s="72"/>
      <c r="BE116" s="72"/>
      <c r="BF116" s="72"/>
      <c r="BG116" s="72"/>
      <c r="BI116" s="72"/>
      <c r="BJ116" s="72"/>
      <c r="BK116" s="72"/>
      <c r="BL116" s="72"/>
      <c r="BM116" s="72"/>
      <c r="BN116" s="72"/>
      <c r="BO116" s="72"/>
      <c r="BP116" s="72"/>
      <c r="BQ116" s="72"/>
      <c r="BR116" s="72"/>
      <c r="BS116" s="72"/>
      <c r="BT116" s="72"/>
      <c r="BU116" s="72"/>
      <c r="BV116" s="72"/>
      <c r="BW116" s="72"/>
      <c r="BX116" s="72"/>
      <c r="BY116" s="72"/>
      <c r="BZ116" s="72"/>
      <c r="CA116" s="72"/>
      <c r="CB116" s="72"/>
      <c r="CC116" s="72"/>
      <c r="CD116" s="72"/>
    </row>
    <row r="117" spans="1:82" s="2" customFormat="1" ht="16.899999999999999" customHeight="1">
      <c r="A117" s="72"/>
      <c r="B117" s="72"/>
      <c r="C117" s="72"/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  <c r="P117" s="72"/>
      <c r="Q117" s="72"/>
      <c r="R117" s="72"/>
      <c r="S117" s="72"/>
      <c r="T117" s="72"/>
      <c r="U117" s="72"/>
      <c r="V117" s="72"/>
      <c r="W117" s="72"/>
      <c r="X117" s="72"/>
      <c r="Y117" s="72"/>
      <c r="Z117" s="72"/>
      <c r="AA117" s="72"/>
      <c r="AB117" s="72"/>
      <c r="AC117" s="72"/>
      <c r="AD117" s="72"/>
      <c r="AE117" s="72"/>
      <c r="AF117" s="72"/>
      <c r="AG117" s="72"/>
      <c r="AH117" s="72"/>
      <c r="AI117" s="72"/>
      <c r="AJ117" s="72"/>
      <c r="AK117" s="72"/>
      <c r="AL117" s="72"/>
      <c r="AM117" s="72"/>
      <c r="AN117" s="72"/>
      <c r="AO117" s="72"/>
      <c r="AP117" s="72"/>
      <c r="AQ117" s="72"/>
      <c r="AR117" s="72"/>
      <c r="AS117" s="72"/>
      <c r="AT117" s="72"/>
      <c r="AU117" s="23"/>
      <c r="AV117" s="72"/>
      <c r="AW117" s="72"/>
      <c r="AX117" s="72"/>
      <c r="AY117" s="72"/>
      <c r="AZ117" s="72"/>
      <c r="BA117" s="72"/>
      <c r="BB117" s="72"/>
      <c r="BC117" s="72"/>
      <c r="BD117" s="72"/>
      <c r="BE117" s="72"/>
      <c r="BF117" s="72"/>
      <c r="BG117" s="72"/>
      <c r="BI117" s="72"/>
      <c r="BJ117" s="72"/>
      <c r="BK117" s="72"/>
      <c r="BL117" s="72"/>
      <c r="BM117" s="72"/>
      <c r="BN117" s="72"/>
      <c r="BO117" s="72"/>
      <c r="BP117" s="72"/>
      <c r="BQ117" s="72"/>
      <c r="BR117" s="72"/>
      <c r="BS117" s="72"/>
      <c r="BT117" s="72"/>
      <c r="BU117" s="72"/>
      <c r="BV117" s="72"/>
      <c r="BW117" s="72"/>
      <c r="BX117" s="72"/>
      <c r="BY117" s="72"/>
      <c r="BZ117" s="72"/>
      <c r="CA117" s="72"/>
      <c r="CB117" s="72"/>
      <c r="CC117" s="72"/>
      <c r="CD117" s="72"/>
    </row>
    <row r="118" spans="1:82" s="2" customFormat="1" ht="16.899999999999999" customHeight="1">
      <c r="A118" s="72"/>
      <c r="B118" s="72"/>
      <c r="C118" s="72"/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  <c r="P118" s="72"/>
      <c r="Q118" s="72"/>
      <c r="R118" s="72"/>
      <c r="S118" s="72"/>
      <c r="T118" s="72"/>
      <c r="U118" s="72"/>
      <c r="V118" s="72"/>
      <c r="W118" s="72"/>
      <c r="X118" s="72"/>
      <c r="Y118" s="72"/>
      <c r="Z118" s="72"/>
      <c r="AA118" s="72"/>
      <c r="AB118" s="72"/>
      <c r="AC118" s="72"/>
      <c r="AD118" s="72"/>
      <c r="AE118" s="72"/>
      <c r="AF118" s="72"/>
      <c r="AG118" s="72"/>
      <c r="AH118" s="72"/>
      <c r="AI118" s="72"/>
      <c r="AJ118" s="72"/>
      <c r="AK118" s="72"/>
      <c r="AL118" s="72"/>
      <c r="AM118" s="72"/>
      <c r="AN118" s="72"/>
      <c r="AO118" s="72"/>
      <c r="AP118" s="72"/>
      <c r="AQ118" s="72"/>
      <c r="AR118" s="72"/>
      <c r="AS118" s="72"/>
      <c r="AT118" s="72"/>
      <c r="AU118" s="23"/>
      <c r="AV118" s="72"/>
      <c r="AW118" s="72"/>
      <c r="AX118" s="72"/>
      <c r="AY118" s="72"/>
      <c r="AZ118" s="72"/>
      <c r="BA118" s="72"/>
      <c r="BB118" s="72"/>
      <c r="BC118" s="72"/>
      <c r="BD118" s="72"/>
      <c r="BE118" s="72"/>
      <c r="BF118" s="72"/>
      <c r="BG118" s="72"/>
      <c r="BI118" s="72"/>
      <c r="BJ118" s="72"/>
      <c r="BK118" s="72"/>
      <c r="BL118" s="72"/>
      <c r="BM118" s="72"/>
      <c r="BN118" s="72"/>
      <c r="BO118" s="72"/>
      <c r="BP118" s="72"/>
      <c r="BQ118" s="72"/>
      <c r="BR118" s="72"/>
      <c r="BS118" s="72"/>
      <c r="BT118" s="72"/>
      <c r="BU118" s="72"/>
      <c r="BV118" s="72"/>
      <c r="BW118" s="72"/>
      <c r="BX118" s="72"/>
      <c r="BY118" s="72"/>
      <c r="BZ118" s="72"/>
      <c r="CA118" s="72"/>
      <c r="CB118" s="72"/>
      <c r="CC118" s="72"/>
      <c r="CD118" s="72"/>
    </row>
    <row r="119" spans="1:82" s="2" customFormat="1" ht="16.899999999999999" customHeight="1">
      <c r="A119" s="72"/>
      <c r="B119" s="72"/>
      <c r="C119" s="72"/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  <c r="P119" s="72"/>
      <c r="Q119" s="72"/>
      <c r="R119" s="72"/>
      <c r="S119" s="72"/>
      <c r="T119" s="72"/>
      <c r="U119" s="72"/>
      <c r="V119" s="72"/>
      <c r="W119" s="72"/>
      <c r="X119" s="72"/>
      <c r="Y119" s="72"/>
      <c r="Z119" s="72"/>
      <c r="AA119" s="72"/>
      <c r="AB119" s="72"/>
      <c r="AC119" s="72"/>
      <c r="AD119" s="72"/>
      <c r="AE119" s="72"/>
      <c r="AF119" s="72"/>
      <c r="AG119" s="72"/>
      <c r="AH119" s="72"/>
      <c r="AI119" s="72"/>
      <c r="AJ119" s="72"/>
      <c r="AK119" s="72"/>
      <c r="AL119" s="72"/>
      <c r="AM119" s="72"/>
      <c r="AN119" s="72"/>
      <c r="AO119" s="72"/>
      <c r="AP119" s="72"/>
      <c r="AQ119" s="72"/>
      <c r="AR119" s="72"/>
      <c r="AS119" s="72"/>
      <c r="AT119" s="72"/>
      <c r="AU119" s="23"/>
      <c r="AV119" s="72"/>
      <c r="AW119" s="72"/>
      <c r="AX119" s="72"/>
      <c r="AY119" s="72"/>
      <c r="AZ119" s="72"/>
      <c r="BA119" s="72"/>
      <c r="BB119" s="72"/>
      <c r="BC119" s="72"/>
      <c r="BD119" s="72"/>
      <c r="BE119" s="72"/>
      <c r="BF119" s="72"/>
      <c r="BG119" s="72"/>
      <c r="BI119" s="72"/>
      <c r="BJ119" s="72"/>
      <c r="BK119" s="72"/>
      <c r="BL119" s="72"/>
      <c r="BM119" s="72"/>
      <c r="BN119" s="72"/>
      <c r="BO119" s="72"/>
      <c r="BP119" s="72"/>
      <c r="BQ119" s="72"/>
      <c r="BR119" s="72"/>
      <c r="BS119" s="72"/>
      <c r="BT119" s="72"/>
      <c r="BU119" s="72"/>
      <c r="BV119" s="72"/>
      <c r="BW119" s="72"/>
      <c r="BX119" s="72"/>
      <c r="BY119" s="72"/>
      <c r="BZ119" s="72"/>
      <c r="CA119" s="72"/>
      <c r="CB119" s="72"/>
      <c r="CC119" s="72"/>
      <c r="CD119" s="72"/>
    </row>
    <row r="120" spans="1:82" s="2" customFormat="1" ht="16.899999999999999" customHeight="1"/>
    <row r="121" spans="1:82" s="2" customFormat="1" ht="16.899999999999999" customHeight="1"/>
    <row r="122" spans="1:82" s="2" customFormat="1" ht="16.899999999999999" customHeight="1"/>
    <row r="123" spans="1:82" s="2" customFormat="1" ht="16.899999999999999" customHeight="1"/>
    <row r="124" spans="1:82" s="2" customFormat="1" ht="16.899999999999999" customHeight="1"/>
    <row r="125" spans="1:82" s="2" customFormat="1" ht="16.899999999999999" customHeight="1"/>
    <row r="126" spans="1:82" s="2" customFormat="1" ht="10.15" customHeight="1"/>
    <row r="127" spans="1:82" s="2" customFormat="1" ht="10.15" customHeight="1"/>
    <row r="128" spans="1:82" s="2" customFormat="1" ht="10.15" customHeight="1"/>
    <row r="129" s="2" customFormat="1" ht="10.15" customHeight="1"/>
    <row r="130" s="2" customFormat="1" ht="10.15" customHeight="1"/>
    <row r="131" s="2" customFormat="1" ht="10.15" customHeight="1"/>
    <row r="132" s="2" customFormat="1" ht="10.15" customHeight="1"/>
    <row r="133" s="2" customFormat="1" ht="10.15" customHeight="1"/>
    <row r="134" s="2" customFormat="1" ht="10.15" customHeight="1"/>
    <row r="135" s="2" customFormat="1" ht="10.15" customHeight="1"/>
    <row r="136" s="2" customFormat="1" ht="10.15" customHeight="1"/>
    <row r="137" s="2" customFormat="1" ht="10.15" customHeight="1"/>
    <row r="138" s="2" customFormat="1" ht="10.15" customHeight="1"/>
    <row r="139" s="2" customFormat="1" ht="10.15" customHeight="1"/>
    <row r="140" s="2" customFormat="1" ht="10.15" customHeight="1"/>
    <row r="141" s="2" customFormat="1" ht="10.15" customHeight="1"/>
    <row r="142" s="2" customFormat="1" ht="10.15" customHeight="1"/>
    <row r="143" s="2" customFormat="1" ht="10.15" customHeight="1"/>
    <row r="144" s="2" customFormat="1" ht="10.15" customHeight="1"/>
    <row r="145" s="2" customFormat="1" ht="10.15" customHeight="1"/>
    <row r="146" s="2" customFormat="1" ht="10.15" customHeight="1"/>
    <row r="147" s="2" customFormat="1" ht="9.75" customHeight="1"/>
    <row r="148" s="2" customFormat="1" ht="10.15" customHeight="1"/>
    <row r="149" s="2" customFormat="1" ht="9.75" customHeight="1"/>
    <row r="150" s="2" customFormat="1" ht="10.15" customHeight="1"/>
    <row r="151" s="2" customFormat="1" ht="10.15" customHeight="1"/>
    <row r="152" s="2" customFormat="1" ht="10.15" customHeight="1"/>
    <row r="153" s="2" customFormat="1" ht="10.15" customHeight="1"/>
    <row r="154" s="2" customFormat="1" ht="10.15" customHeight="1"/>
    <row r="155" s="2" customFormat="1" ht="10.15" customHeight="1"/>
    <row r="156" s="2" customFormat="1" ht="10.15" customHeight="1"/>
    <row r="157" s="2" customFormat="1" ht="10.15" customHeight="1"/>
    <row r="158" s="2" customFormat="1" ht="10.15" customHeight="1"/>
    <row r="159" s="2" customFormat="1" ht="10.15" customHeight="1"/>
    <row r="160" s="2" customFormat="1" ht="10.15" customHeight="1"/>
    <row r="161" s="2" customFormat="1" ht="10.15" customHeight="1"/>
    <row r="162" s="2" customFormat="1" ht="10.15" customHeight="1"/>
    <row r="163" s="2" customFormat="1" ht="10.15" customHeight="1"/>
    <row r="164" s="2" customFormat="1" ht="10.15" customHeight="1"/>
    <row r="165" s="2" customFormat="1" ht="10.15" customHeight="1"/>
    <row r="166" s="2" customFormat="1" ht="10.15" customHeight="1"/>
    <row r="167" s="2" customFormat="1" ht="10.15" customHeight="1"/>
    <row r="168" s="2" customFormat="1" ht="10.15" customHeight="1"/>
    <row r="169" s="2" customFormat="1" ht="10.15" customHeight="1"/>
    <row r="170" s="2" customFormat="1" ht="10.15" customHeight="1"/>
    <row r="171" s="2" customFormat="1" ht="10.15" customHeight="1"/>
    <row r="172" s="2" customFormat="1" ht="10.15" customHeight="1"/>
    <row r="173" s="2" customFormat="1" ht="10.15" customHeight="1"/>
    <row r="174" s="2" customFormat="1" ht="10.15" customHeight="1"/>
    <row r="175" s="2" customFormat="1" ht="10.15" customHeight="1"/>
    <row r="176" s="2" customFormat="1" ht="10.15" customHeight="1"/>
    <row r="177" s="2" customFormat="1" ht="10.15" customHeight="1"/>
    <row r="178" s="2" customFormat="1" ht="10.15" customHeight="1"/>
    <row r="179" s="2" customFormat="1" ht="10.15" customHeight="1"/>
    <row r="180" s="2" customFormat="1" ht="10.15" customHeight="1"/>
    <row r="181" s="2" customFormat="1" ht="10.15" customHeight="1"/>
    <row r="182" s="2" customFormat="1" ht="10.15" customHeight="1"/>
    <row r="183" s="2" customFormat="1" ht="10.15" customHeight="1"/>
    <row r="184" s="2" customFormat="1" ht="10.15" customHeight="1"/>
    <row r="185" s="2" customFormat="1" ht="10.15" customHeight="1"/>
    <row r="186" s="2" customFormat="1" ht="10.15" customHeight="1"/>
    <row r="187" s="2" customFormat="1" ht="10.15" customHeight="1"/>
    <row r="188" s="2" customFormat="1" ht="10.15" customHeight="1"/>
    <row r="189" s="2" customFormat="1" ht="10.15" customHeight="1"/>
    <row r="190" s="2" customFormat="1" ht="10.15" customHeight="1"/>
    <row r="191" s="2" customFormat="1" ht="10.15" customHeight="1"/>
    <row r="192" s="2" customFormat="1" ht="10.15" customHeight="1"/>
    <row r="193" s="2" customFormat="1" ht="10.15" customHeight="1"/>
    <row r="194" s="2" customFormat="1" ht="10.15" customHeight="1"/>
    <row r="195" s="2" customFormat="1" ht="10.15" customHeight="1"/>
    <row r="196" s="2" customFormat="1" ht="10.15" customHeight="1"/>
    <row r="197" s="2" customFormat="1" ht="10.15" customHeight="1"/>
    <row r="198" s="2" customFormat="1" ht="10.15" customHeight="1"/>
    <row r="199" s="2" customFormat="1" ht="10.15" customHeight="1"/>
    <row r="200" s="2" customFormat="1" ht="10.15" customHeight="1"/>
    <row r="201" s="2" customFormat="1" ht="10.15" customHeight="1"/>
    <row r="202" s="2" customFormat="1" ht="10.15" customHeight="1"/>
    <row r="203" s="2" customFormat="1" ht="10.15" customHeight="1"/>
    <row r="204" s="2" customFormat="1" ht="10.15" customHeight="1"/>
    <row r="205" s="2" customFormat="1" ht="10.15" customHeight="1"/>
    <row r="206" s="2" customFormat="1" ht="10.15" customHeight="1"/>
    <row r="207" s="2" customFormat="1" ht="10.15" customHeight="1"/>
    <row r="208" s="2" customFormat="1" ht="10.15" customHeight="1"/>
    <row r="209" s="2" customFormat="1" ht="10.15" customHeight="1"/>
    <row r="210" s="2" customFormat="1" ht="10.15" customHeight="1"/>
    <row r="211" s="2" customFormat="1" ht="10.15" customHeight="1"/>
    <row r="212" s="2" customFormat="1" ht="10.15" customHeight="1"/>
    <row r="213" s="2" customFormat="1" ht="10.15" customHeight="1"/>
    <row r="214" s="2" customFormat="1" ht="10.15" customHeight="1"/>
    <row r="215" s="2" customFormat="1" ht="10.15" customHeight="1"/>
    <row r="216" s="2" customFormat="1" ht="10.15" customHeight="1"/>
    <row r="217" s="2" customFormat="1" ht="10.15" customHeight="1"/>
    <row r="218" s="2" customFormat="1" ht="10.15" customHeight="1"/>
    <row r="219" s="2" customFormat="1" ht="10.15" customHeight="1"/>
    <row r="220" s="2" customFormat="1" ht="10.15" customHeight="1"/>
    <row r="221" s="2" customFormat="1" ht="10.15" customHeight="1"/>
    <row r="222" s="2" customFormat="1" ht="10.15" customHeight="1"/>
    <row r="223" s="2" customFormat="1" ht="10.15" customHeight="1"/>
    <row r="224" s="2" customFormat="1" ht="10.15" customHeight="1"/>
    <row r="225" s="2" customFormat="1" ht="10.15" customHeight="1"/>
    <row r="226" s="2" customFormat="1" ht="10.15" customHeight="1"/>
    <row r="227" s="2" customFormat="1" ht="10.15" customHeight="1"/>
    <row r="228" s="2" customFormat="1" ht="10.15" customHeight="1"/>
    <row r="229" s="2" customFormat="1" ht="10.15" customHeight="1"/>
    <row r="230" s="2" customFormat="1" ht="10.15" customHeight="1"/>
    <row r="231" s="2" customFormat="1" ht="10.15" customHeight="1"/>
    <row r="232" s="2" customFormat="1" ht="10.15" customHeight="1"/>
    <row r="233" s="2" customFormat="1" ht="10.15" customHeight="1"/>
    <row r="234" s="2" customFormat="1" ht="10.15" customHeight="1"/>
    <row r="235" s="2" customFormat="1" ht="10.15" customHeight="1"/>
    <row r="236" s="2" customFormat="1" ht="10.15" customHeight="1"/>
    <row r="237" s="2" customFormat="1" ht="10.15" customHeight="1"/>
    <row r="238" s="2" customFormat="1" ht="10.15" customHeight="1"/>
    <row r="239" s="2" customFormat="1" ht="10.15" customHeight="1"/>
    <row r="240" s="2" customFormat="1" ht="10.15" customHeight="1"/>
    <row r="241" s="2" customFormat="1" ht="10.15" customHeight="1"/>
    <row r="242" s="2" customFormat="1" ht="10.15" customHeight="1"/>
    <row r="243" s="2" customFormat="1" ht="10.15" customHeight="1"/>
    <row r="244" s="2" customFormat="1" ht="10.15" customHeight="1"/>
    <row r="245" s="2" customFormat="1" ht="10.15" customHeight="1"/>
    <row r="246" s="2" customFormat="1" ht="10.15" customHeight="1"/>
    <row r="247" s="2" customFormat="1" ht="10.15" customHeight="1"/>
    <row r="248" s="2" customFormat="1" ht="10.15" customHeight="1"/>
    <row r="249" ht="10.15" customHeight="1"/>
    <row r="250" ht="10.15" customHeight="1"/>
    <row r="251" ht="10.15" customHeight="1"/>
    <row r="252" ht="10.15" customHeight="1"/>
    <row r="253" ht="10.15" customHeight="1"/>
    <row r="254" ht="10.15" customHeight="1"/>
    <row r="255" ht="10.15" customHeight="1"/>
    <row r="256" ht="10.15" customHeight="1"/>
    <row r="257" ht="10.15" customHeight="1"/>
    <row r="258" ht="10.15" customHeight="1"/>
    <row r="259" ht="10.15" customHeight="1"/>
    <row r="260" ht="10.15" customHeight="1"/>
    <row r="261" ht="10.15" customHeight="1"/>
    <row r="262" ht="10.15" customHeight="1"/>
    <row r="263" ht="10.15" customHeight="1"/>
    <row r="264" ht="10.15" customHeight="1"/>
    <row r="265" ht="10.15" customHeight="1"/>
    <row r="266" ht="10.15" customHeight="1"/>
    <row r="267" ht="10.15" customHeight="1"/>
    <row r="268" ht="10.15" customHeight="1"/>
    <row r="269" ht="10.15" customHeight="1"/>
    <row r="270" ht="10.15" customHeight="1"/>
    <row r="271" ht="10.15" customHeight="1"/>
    <row r="272" ht="10.15" customHeight="1"/>
    <row r="273" ht="10.15" customHeight="1"/>
    <row r="274" ht="10.15" customHeight="1"/>
    <row r="275" ht="10.15" customHeight="1"/>
    <row r="276" ht="10.15" customHeight="1"/>
    <row r="277" ht="10.15" customHeight="1"/>
    <row r="278" ht="10.15" customHeight="1"/>
    <row r="279" ht="10.15" customHeight="1"/>
    <row r="280" ht="10.15" customHeight="1"/>
    <row r="281" ht="10.15" customHeight="1"/>
    <row r="282" ht="10.15" customHeight="1"/>
    <row r="283" ht="10.15" customHeight="1"/>
    <row r="1003" spans="1:84" hidden="1">
      <c r="A1003" s="73"/>
      <c r="B1003" s="73"/>
      <c r="C1003" s="73"/>
      <c r="D1003" s="73"/>
      <c r="E1003" s="73"/>
      <c r="F1003" s="73"/>
      <c r="G1003" s="73"/>
      <c r="H1003" s="73"/>
      <c r="I1003" s="73"/>
      <c r="J1003" s="73"/>
      <c r="K1003" s="73"/>
      <c r="L1003" s="73"/>
      <c r="M1003" s="73"/>
      <c r="N1003" s="73"/>
      <c r="O1003" s="73"/>
      <c r="P1003" s="73"/>
      <c r="Q1003" s="73"/>
      <c r="R1003" s="73"/>
      <c r="S1003" s="73"/>
      <c r="T1003" s="73"/>
      <c r="U1003" s="73"/>
      <c r="V1003" s="73"/>
      <c r="W1003" s="73"/>
      <c r="X1003" s="73"/>
      <c r="Y1003" s="73"/>
      <c r="Z1003" s="73"/>
      <c r="AA1003" s="73"/>
      <c r="AB1003" s="73"/>
      <c r="AC1003" s="73"/>
      <c r="AD1003" s="73"/>
      <c r="AE1003" s="73"/>
      <c r="AF1003" s="73"/>
      <c r="AG1003" s="73"/>
      <c r="AH1003" s="73"/>
      <c r="AI1003" s="73"/>
      <c r="AJ1003" s="73"/>
      <c r="AK1003" s="73"/>
      <c r="AL1003" s="73"/>
      <c r="AM1003" s="73"/>
      <c r="AN1003" s="73"/>
      <c r="AO1003" s="73"/>
      <c r="AP1003" s="73"/>
      <c r="AQ1003" s="73"/>
      <c r="AR1003" s="73"/>
      <c r="AS1003" s="73"/>
      <c r="AT1003" s="73"/>
      <c r="AU1003" s="73"/>
      <c r="AV1003" s="73"/>
      <c r="AW1003" s="73"/>
      <c r="AX1003" s="73"/>
      <c r="AY1003" s="73"/>
      <c r="AZ1003" s="73"/>
      <c r="BA1003" s="73"/>
      <c r="BB1003" s="73"/>
      <c r="BC1003" s="73"/>
      <c r="BD1003" s="73"/>
      <c r="BE1003" s="73"/>
      <c r="BF1003" s="73"/>
      <c r="BG1003" s="73"/>
      <c r="BH1003" s="73"/>
      <c r="BI1003" s="73"/>
      <c r="BJ1003" s="73"/>
      <c r="BK1003" s="73"/>
      <c r="BL1003" s="73"/>
      <c r="BM1003" s="73"/>
      <c r="BN1003" s="73"/>
      <c r="BO1003" s="73"/>
      <c r="BP1003" s="73"/>
      <c r="BQ1003" s="73"/>
      <c r="BR1003" s="73"/>
      <c r="BS1003" s="73"/>
      <c r="BT1003" s="73"/>
      <c r="BU1003" s="73"/>
      <c r="BV1003" s="73"/>
      <c r="BW1003" s="73"/>
      <c r="BX1003" s="73"/>
      <c r="BY1003" s="73"/>
      <c r="BZ1003" s="73"/>
      <c r="CA1003" s="73"/>
      <c r="CB1003" s="73"/>
      <c r="CC1003" s="73"/>
      <c r="CD1003" s="73" t="s">
        <v>95</v>
      </c>
      <c r="CE1003" s="73"/>
    </row>
    <row r="1004" spans="1:84" hidden="1"/>
    <row r="1005" spans="1:84" hidden="1">
      <c r="CD1005" s="73" t="s">
        <v>108</v>
      </c>
      <c r="CE1005" s="73"/>
    </row>
    <row r="1006" spans="1:84" hidden="1">
      <c r="CD1006" t="s">
        <v>147</v>
      </c>
      <c r="CE1006">
        <v>0</v>
      </c>
    </row>
    <row r="1007" spans="1:84" hidden="1">
      <c r="CD1007" t="s">
        <v>96</v>
      </c>
      <c r="CE1007">
        <v>9.6</v>
      </c>
      <c r="CF1007" t="s">
        <v>155</v>
      </c>
    </row>
    <row r="1008" spans="1:84" hidden="1">
      <c r="CD1008" t="s">
        <v>97</v>
      </c>
      <c r="CE1008">
        <v>12.05</v>
      </c>
      <c r="CF1008" t="s">
        <v>155</v>
      </c>
    </row>
    <row r="1009" spans="82:84" hidden="1">
      <c r="CD1009" t="s">
        <v>98</v>
      </c>
      <c r="CE1009">
        <v>15.73</v>
      </c>
      <c r="CF1009" t="s">
        <v>155</v>
      </c>
    </row>
    <row r="1010" spans="82:84" hidden="1">
      <c r="CD1010" t="s">
        <v>99</v>
      </c>
      <c r="CE1010">
        <v>9.6</v>
      </c>
      <c r="CF1010" t="s">
        <v>155</v>
      </c>
    </row>
    <row r="1011" spans="82:84" hidden="1">
      <c r="CD1011" t="s">
        <v>100</v>
      </c>
      <c r="CE1011">
        <v>12.05</v>
      </c>
      <c r="CF1011" t="s">
        <v>155</v>
      </c>
    </row>
    <row r="1012" spans="82:84" hidden="1">
      <c r="CD1012" t="s">
        <v>101</v>
      </c>
      <c r="CE1012" s="3">
        <v>11.2</v>
      </c>
      <c r="CF1012" t="s">
        <v>155</v>
      </c>
    </row>
    <row r="1013" spans="82:84" hidden="1">
      <c r="CD1013" t="s">
        <v>102</v>
      </c>
      <c r="CE1013" s="3">
        <v>11.8</v>
      </c>
      <c r="CF1013" t="s">
        <v>155</v>
      </c>
    </row>
    <row r="1014" spans="82:84" hidden="1">
      <c r="CD1014" t="s">
        <v>103</v>
      </c>
      <c r="CE1014" s="3">
        <v>13.9</v>
      </c>
      <c r="CF1014" t="s">
        <v>155</v>
      </c>
    </row>
    <row r="1015" spans="82:84" hidden="1">
      <c r="CD1015" t="s">
        <v>104</v>
      </c>
      <c r="CE1015" s="3">
        <v>11.2</v>
      </c>
      <c r="CF1015" t="s">
        <v>155</v>
      </c>
    </row>
    <row r="1016" spans="82:84" hidden="1">
      <c r="CD1016" t="s">
        <v>105</v>
      </c>
      <c r="CE1016" s="3">
        <v>11.8</v>
      </c>
      <c r="CF1016" t="s">
        <v>155</v>
      </c>
    </row>
    <row r="1017" spans="82:84" hidden="1">
      <c r="CD1017" s="38" t="s">
        <v>196</v>
      </c>
      <c r="CE1017" s="39">
        <v>11.9</v>
      </c>
    </row>
    <row r="1018" spans="82:84" hidden="1">
      <c r="CD1018" s="38" t="s">
        <v>198</v>
      </c>
      <c r="CE1018" s="39">
        <v>11.9</v>
      </c>
    </row>
    <row r="1019" spans="82:84" hidden="1">
      <c r="CD1019" s="38" t="s">
        <v>197</v>
      </c>
      <c r="CE1019" s="39">
        <v>11.9</v>
      </c>
    </row>
    <row r="1020" spans="82:84" hidden="1">
      <c r="CD1020" t="s">
        <v>106</v>
      </c>
      <c r="CE1020" s="3">
        <v>16.8</v>
      </c>
    </row>
    <row r="1021" spans="82:84" hidden="1">
      <c r="CD1021" t="s">
        <v>107</v>
      </c>
      <c r="CE1021" s="3">
        <v>24</v>
      </c>
    </row>
    <row r="1022" spans="82:84" hidden="1">
      <c r="CD1022" t="s">
        <v>146</v>
      </c>
      <c r="CE1022">
        <v>9.6</v>
      </c>
      <c r="CF1022" t="s">
        <v>155</v>
      </c>
    </row>
    <row r="1023" spans="82:84" hidden="1">
      <c r="CD1023" t="s">
        <v>145</v>
      </c>
      <c r="CE1023">
        <v>18.5</v>
      </c>
      <c r="CF1023" t="s">
        <v>155</v>
      </c>
    </row>
    <row r="1024" spans="82:84" hidden="1">
      <c r="CD1024" t="s">
        <v>149</v>
      </c>
      <c r="CE1024">
        <v>9.1</v>
      </c>
    </row>
    <row r="1025" spans="82:83" hidden="1">
      <c r="CD1025" t="s">
        <v>150</v>
      </c>
      <c r="CE1025">
        <v>11.5</v>
      </c>
    </row>
    <row r="1026" spans="82:83" hidden="1">
      <c r="CD1026" t="s">
        <v>151</v>
      </c>
      <c r="CE1026">
        <v>12.8</v>
      </c>
    </row>
    <row r="1027" spans="82:83" hidden="1">
      <c r="CD1027" t="s">
        <v>152</v>
      </c>
      <c r="CE1027">
        <v>9.1</v>
      </c>
    </row>
    <row r="1028" spans="82:83" hidden="1">
      <c r="CD1028" t="s">
        <v>153</v>
      </c>
      <c r="CE1028">
        <v>11.5</v>
      </c>
    </row>
    <row r="1029" spans="82:83" hidden="1">
      <c r="CD1029" t="s">
        <v>154</v>
      </c>
      <c r="CE1029">
        <v>12.8</v>
      </c>
    </row>
    <row r="1030" spans="82:83" hidden="1">
      <c r="CD1030" t="s">
        <v>109</v>
      </c>
      <c r="CE1030">
        <v>3.6</v>
      </c>
    </row>
    <row r="1031" spans="82:83" hidden="1">
      <c r="CD1031" t="s">
        <v>110</v>
      </c>
      <c r="CE1031">
        <v>6.1379999999999999</v>
      </c>
    </row>
    <row r="1032" spans="82:83" hidden="1">
      <c r="CD1032" t="s">
        <v>133</v>
      </c>
      <c r="CE1032">
        <v>9.734</v>
      </c>
    </row>
    <row r="1033" spans="82:83" hidden="1">
      <c r="CD1033" t="s">
        <v>111</v>
      </c>
      <c r="CE1033">
        <v>3.6</v>
      </c>
    </row>
    <row r="1034" spans="82:83" hidden="1">
      <c r="CD1034" t="s">
        <v>112</v>
      </c>
      <c r="CE1034">
        <v>6.1379999999999999</v>
      </c>
    </row>
    <row r="1035" spans="82:83" hidden="1">
      <c r="CD1035" t="s">
        <v>148</v>
      </c>
      <c r="CE1035" s="12">
        <v>8.6</v>
      </c>
    </row>
    <row r="1036" spans="82:83" hidden="1">
      <c r="CD1036" t="s">
        <v>113</v>
      </c>
      <c r="CE1036" s="12">
        <v>12.42</v>
      </c>
    </row>
    <row r="1037" spans="82:83" hidden="1">
      <c r="CD1037" t="s">
        <v>114</v>
      </c>
      <c r="CE1037" s="12">
        <v>14.96</v>
      </c>
    </row>
    <row r="1038" spans="82:83" hidden="1">
      <c r="CD1038" t="s">
        <v>115</v>
      </c>
      <c r="CE1038" s="12">
        <v>18.239999999999998</v>
      </c>
    </row>
    <row r="1039" spans="82:83" hidden="1">
      <c r="CD1039" t="s">
        <v>116</v>
      </c>
      <c r="CE1039" s="12">
        <v>5.84</v>
      </c>
    </row>
    <row r="1040" spans="82:83" hidden="1">
      <c r="CD1040" t="s">
        <v>117</v>
      </c>
      <c r="CE1040" s="12">
        <v>8.2899999999999991</v>
      </c>
    </row>
    <row r="1041" spans="82:83" hidden="1">
      <c r="CD1041" t="s">
        <v>118</v>
      </c>
      <c r="CE1041" s="12">
        <v>9.83</v>
      </c>
    </row>
    <row r="1042" spans="82:83" hidden="1">
      <c r="CD1042" t="s">
        <v>119</v>
      </c>
      <c r="CE1042">
        <v>24.8</v>
      </c>
    </row>
    <row r="1043" spans="82:83" hidden="1">
      <c r="CD1043" t="s">
        <v>120</v>
      </c>
      <c r="CE1043">
        <v>30.4</v>
      </c>
    </row>
    <row r="1044" spans="82:83" hidden="1">
      <c r="CD1044" t="s">
        <v>121</v>
      </c>
      <c r="CE1044">
        <v>34.6</v>
      </c>
    </row>
    <row r="1045" spans="82:83" hidden="1">
      <c r="CD1045" t="s">
        <v>122</v>
      </c>
      <c r="CE1045">
        <v>46.6</v>
      </c>
    </row>
    <row r="1046" spans="82:83" hidden="1">
      <c r="CD1046" t="s">
        <v>123</v>
      </c>
      <c r="CE1046">
        <v>56.6</v>
      </c>
    </row>
    <row r="1047" spans="82:83" hidden="1">
      <c r="CD1047" t="s">
        <v>124</v>
      </c>
      <c r="CE1047">
        <v>17.399999999999999</v>
      </c>
    </row>
    <row r="1048" spans="82:83" hidden="1">
      <c r="CD1048" t="s">
        <v>125</v>
      </c>
      <c r="CE1048">
        <v>25.6</v>
      </c>
    </row>
    <row r="1049" spans="82:83" hidden="1">
      <c r="CD1049" t="s">
        <v>126</v>
      </c>
      <c r="CE1049">
        <v>34.799999999999997</v>
      </c>
    </row>
    <row r="1050" spans="82:83" hidden="1">
      <c r="CD1050" t="s">
        <v>127</v>
      </c>
      <c r="CE1050">
        <v>44.2</v>
      </c>
    </row>
    <row r="1051" spans="82:83" hidden="1">
      <c r="CD1051" t="s">
        <v>128</v>
      </c>
      <c r="CE1051">
        <v>24.8</v>
      </c>
    </row>
    <row r="1052" spans="82:83" hidden="1">
      <c r="CD1052" t="s">
        <v>129</v>
      </c>
      <c r="CE1052">
        <v>30.4</v>
      </c>
    </row>
    <row r="1053" spans="82:83" hidden="1">
      <c r="CD1053" t="s">
        <v>130</v>
      </c>
      <c r="CE1053">
        <v>34.6</v>
      </c>
    </row>
    <row r="1054" spans="82:83" hidden="1">
      <c r="CD1054" t="s">
        <v>131</v>
      </c>
      <c r="CE1054">
        <v>46.6</v>
      </c>
    </row>
    <row r="1055" spans="82:83" hidden="1">
      <c r="CD1055" t="s">
        <v>132</v>
      </c>
      <c r="CE1055">
        <v>56.6</v>
      </c>
    </row>
  </sheetData>
  <sheetProtection formatCells="0" formatColumns="0" formatRows="0" insertColumns="0" insertRows="0" insertHyperlinks="0" deleteColumns="0" deleteRows="0" sort="0" autoFilter="0" pivotTables="0"/>
  <mergeCells count="537">
    <mergeCell ref="CF17:CI20"/>
    <mergeCell ref="CK17:CN20"/>
    <mergeCell ref="CP17:CS20"/>
    <mergeCell ref="CF8:CS13"/>
    <mergeCell ref="AK72:AT72"/>
    <mergeCell ref="AV72:BG72"/>
    <mergeCell ref="BH72:BQ72"/>
    <mergeCell ref="BR72:CA72"/>
    <mergeCell ref="P72:Y72"/>
    <mergeCell ref="Z72:AJ72"/>
    <mergeCell ref="AG12:BD12"/>
    <mergeCell ref="AG14:BD14"/>
    <mergeCell ref="AA12:AE12"/>
    <mergeCell ref="AA14:AE14"/>
    <mergeCell ref="AX23:BA23"/>
    <mergeCell ref="AX24:BA24"/>
    <mergeCell ref="AX25:BA25"/>
    <mergeCell ref="AX26:BA26"/>
    <mergeCell ref="AE23:AH23"/>
    <mergeCell ref="AE24:AH24"/>
    <mergeCell ref="AE25:AH25"/>
    <mergeCell ref="AE26:AH26"/>
    <mergeCell ref="BP25:BS25"/>
    <mergeCell ref="BP26:BS26"/>
    <mergeCell ref="A1003:CC1003"/>
    <mergeCell ref="CD1005:CE1005"/>
    <mergeCell ref="CD1003:CE1003"/>
    <mergeCell ref="A118:O118"/>
    <mergeCell ref="P118:Y118"/>
    <mergeCell ref="Z118:AJ118"/>
    <mergeCell ref="AK118:AT118"/>
    <mergeCell ref="AV118:BG118"/>
    <mergeCell ref="BI118:BQ118"/>
    <mergeCell ref="BR118:CA118"/>
    <mergeCell ref="CB118:CD118"/>
    <mergeCell ref="A119:O119"/>
    <mergeCell ref="P119:Y119"/>
    <mergeCell ref="Z119:AJ119"/>
    <mergeCell ref="AK119:AT119"/>
    <mergeCell ref="AV119:BG119"/>
    <mergeCell ref="BI119:BQ119"/>
    <mergeCell ref="BR119:CA119"/>
    <mergeCell ref="CB119:CD119"/>
    <mergeCell ref="A116:O116"/>
    <mergeCell ref="P116:Y116"/>
    <mergeCell ref="Z116:AJ116"/>
    <mergeCell ref="AK116:AT116"/>
    <mergeCell ref="AV116:BG116"/>
    <mergeCell ref="BI116:BQ116"/>
    <mergeCell ref="BR116:CA116"/>
    <mergeCell ref="CB116:CD116"/>
    <mergeCell ref="A117:O117"/>
    <mergeCell ref="P117:Y117"/>
    <mergeCell ref="Z117:AJ117"/>
    <mergeCell ref="AK117:AT117"/>
    <mergeCell ref="AV117:BG117"/>
    <mergeCell ref="BI117:BQ117"/>
    <mergeCell ref="BR117:CA117"/>
    <mergeCell ref="CB117:CD117"/>
    <mergeCell ref="A114:O114"/>
    <mergeCell ref="P114:Y114"/>
    <mergeCell ref="Z114:AJ114"/>
    <mergeCell ref="AK114:AT114"/>
    <mergeCell ref="AV114:BG114"/>
    <mergeCell ref="BI114:BQ114"/>
    <mergeCell ref="BR114:CA114"/>
    <mergeCell ref="CB114:CD114"/>
    <mergeCell ref="A115:O115"/>
    <mergeCell ref="P115:Y115"/>
    <mergeCell ref="Z115:AJ115"/>
    <mergeCell ref="AK115:AT115"/>
    <mergeCell ref="AV115:BG115"/>
    <mergeCell ref="BI115:BQ115"/>
    <mergeCell ref="BR115:CA115"/>
    <mergeCell ref="CB115:CD115"/>
    <mergeCell ref="A112:O112"/>
    <mergeCell ref="P112:Y112"/>
    <mergeCell ref="Z112:AJ112"/>
    <mergeCell ref="AK112:AT112"/>
    <mergeCell ref="AV112:BG112"/>
    <mergeCell ref="BI112:BQ112"/>
    <mergeCell ref="BR112:CA112"/>
    <mergeCell ref="CB112:CD112"/>
    <mergeCell ref="A113:O113"/>
    <mergeCell ref="P113:Y113"/>
    <mergeCell ref="Z113:AJ113"/>
    <mergeCell ref="AK113:AT113"/>
    <mergeCell ref="AV113:BG113"/>
    <mergeCell ref="BI113:BQ113"/>
    <mergeCell ref="BR113:CA113"/>
    <mergeCell ref="CB113:CD113"/>
    <mergeCell ref="A110:O110"/>
    <mergeCell ref="P110:Y110"/>
    <mergeCell ref="Z110:AJ110"/>
    <mergeCell ref="AK110:AT110"/>
    <mergeCell ref="AV110:BG110"/>
    <mergeCell ref="BI110:BQ110"/>
    <mergeCell ref="BR110:CA110"/>
    <mergeCell ref="CB110:CD110"/>
    <mergeCell ref="A111:O111"/>
    <mergeCell ref="P111:Y111"/>
    <mergeCell ref="Z111:AJ111"/>
    <mergeCell ref="AK111:AT111"/>
    <mergeCell ref="AV111:BG111"/>
    <mergeCell ref="BI111:BQ111"/>
    <mergeCell ref="BR111:CA111"/>
    <mergeCell ref="CB111:CD111"/>
    <mergeCell ref="A108:O108"/>
    <mergeCell ref="P108:Y108"/>
    <mergeCell ref="Z108:AJ108"/>
    <mergeCell ref="AK108:AT108"/>
    <mergeCell ref="AV108:BG108"/>
    <mergeCell ref="BI108:BQ108"/>
    <mergeCell ref="BR108:CA108"/>
    <mergeCell ref="CB108:CD108"/>
    <mergeCell ref="A109:O109"/>
    <mergeCell ref="P109:Y109"/>
    <mergeCell ref="Z109:AJ109"/>
    <mergeCell ref="AK109:AT109"/>
    <mergeCell ref="AV109:BG109"/>
    <mergeCell ref="BI109:BQ109"/>
    <mergeCell ref="BR109:CA109"/>
    <mergeCell ref="CB109:CD109"/>
    <mergeCell ref="A106:O106"/>
    <mergeCell ref="P106:Y106"/>
    <mergeCell ref="Z106:AJ106"/>
    <mergeCell ref="AK106:AT106"/>
    <mergeCell ref="AV106:BG106"/>
    <mergeCell ref="BI106:BQ106"/>
    <mergeCell ref="BR106:CA106"/>
    <mergeCell ref="CB106:CD106"/>
    <mergeCell ref="A107:O107"/>
    <mergeCell ref="P107:Y107"/>
    <mergeCell ref="Z107:AJ107"/>
    <mergeCell ref="AK107:AT107"/>
    <mergeCell ref="AV107:BG107"/>
    <mergeCell ref="BI107:BQ107"/>
    <mergeCell ref="BR107:CA107"/>
    <mergeCell ref="CB107:CD107"/>
    <mergeCell ref="A104:O104"/>
    <mergeCell ref="P104:Y104"/>
    <mergeCell ref="Z104:AJ104"/>
    <mergeCell ref="AK104:AT104"/>
    <mergeCell ref="AV104:BG104"/>
    <mergeCell ref="BI104:BQ104"/>
    <mergeCell ref="BR104:CA104"/>
    <mergeCell ref="CB104:CD104"/>
    <mergeCell ref="A105:O105"/>
    <mergeCell ref="P105:Y105"/>
    <mergeCell ref="Z105:AJ105"/>
    <mergeCell ref="AK105:AT105"/>
    <mergeCell ref="AV105:BG105"/>
    <mergeCell ref="BI105:BQ105"/>
    <mergeCell ref="BR105:CA105"/>
    <mergeCell ref="CB105:CD105"/>
    <mergeCell ref="A102:O102"/>
    <mergeCell ref="P102:Y102"/>
    <mergeCell ref="Z102:AJ102"/>
    <mergeCell ref="AK102:AT102"/>
    <mergeCell ref="AV102:BG102"/>
    <mergeCell ref="BI102:BQ102"/>
    <mergeCell ref="BR102:CA102"/>
    <mergeCell ref="CB102:CD102"/>
    <mergeCell ref="A103:O103"/>
    <mergeCell ref="P103:Y103"/>
    <mergeCell ref="Z103:AJ103"/>
    <mergeCell ref="AK103:AT103"/>
    <mergeCell ref="AV103:BG103"/>
    <mergeCell ref="BI103:BQ103"/>
    <mergeCell ref="BR103:CA103"/>
    <mergeCell ref="CB103:CD103"/>
    <mergeCell ref="A100:O100"/>
    <mergeCell ref="P100:Y100"/>
    <mergeCell ref="Z100:AJ100"/>
    <mergeCell ref="AK100:AT100"/>
    <mergeCell ref="AV100:BG100"/>
    <mergeCell ref="BI100:BQ100"/>
    <mergeCell ref="BR100:CA100"/>
    <mergeCell ref="CB100:CD100"/>
    <mergeCell ref="A101:O101"/>
    <mergeCell ref="P101:Y101"/>
    <mergeCell ref="Z101:AJ101"/>
    <mergeCell ref="AK101:AT101"/>
    <mergeCell ref="AV101:BG101"/>
    <mergeCell ref="BI101:BQ101"/>
    <mergeCell ref="BR101:CA101"/>
    <mergeCell ref="CB101:CD101"/>
    <mergeCell ref="A98:O98"/>
    <mergeCell ref="P98:Y98"/>
    <mergeCell ref="Z98:AJ98"/>
    <mergeCell ref="AK98:AT98"/>
    <mergeCell ref="AV98:BG98"/>
    <mergeCell ref="BI98:BQ98"/>
    <mergeCell ref="BR98:CA98"/>
    <mergeCell ref="CB98:CD98"/>
    <mergeCell ref="A99:O99"/>
    <mergeCell ref="P99:Y99"/>
    <mergeCell ref="Z99:AJ99"/>
    <mergeCell ref="AK99:AT99"/>
    <mergeCell ref="AV99:BG99"/>
    <mergeCell ref="BI99:BQ99"/>
    <mergeCell ref="BR99:CA99"/>
    <mergeCell ref="CB99:CD99"/>
    <mergeCell ref="A96:O96"/>
    <mergeCell ref="P96:Y96"/>
    <mergeCell ref="Z96:AJ96"/>
    <mergeCell ref="AK96:AT96"/>
    <mergeCell ref="AV96:BG96"/>
    <mergeCell ref="BI96:BQ96"/>
    <mergeCell ref="BR96:CA96"/>
    <mergeCell ref="CB96:CD96"/>
    <mergeCell ref="A97:O97"/>
    <mergeCell ref="P97:Y97"/>
    <mergeCell ref="Z97:AJ97"/>
    <mergeCell ref="AK97:AT97"/>
    <mergeCell ref="AV97:BG97"/>
    <mergeCell ref="BI97:BQ97"/>
    <mergeCell ref="BR97:CA97"/>
    <mergeCell ref="CB97:CD97"/>
    <mergeCell ref="A95:O95"/>
    <mergeCell ref="P95:Y95"/>
    <mergeCell ref="Z95:AJ95"/>
    <mergeCell ref="AK95:AT95"/>
    <mergeCell ref="AV95:BG95"/>
    <mergeCell ref="BI95:BQ95"/>
    <mergeCell ref="BR95:CA95"/>
    <mergeCell ref="CB95:CD95"/>
    <mergeCell ref="BH70:BQ70"/>
    <mergeCell ref="P94:BQ94"/>
    <mergeCell ref="P93:BQ93"/>
    <mergeCell ref="BH80:BQ80"/>
    <mergeCell ref="BH71:BQ71"/>
    <mergeCell ref="BH73:BQ73"/>
    <mergeCell ref="BH74:BQ74"/>
    <mergeCell ref="BH75:BQ75"/>
    <mergeCell ref="BH76:BQ76"/>
    <mergeCell ref="BH77:BQ77"/>
    <mergeCell ref="BH78:BQ78"/>
    <mergeCell ref="BH81:BQ81"/>
    <mergeCell ref="BH82:BQ82"/>
    <mergeCell ref="A89:AJ89"/>
    <mergeCell ref="A90:AJ90"/>
    <mergeCell ref="A93:O93"/>
    <mergeCell ref="BR93:CA93"/>
    <mergeCell ref="CB93:CD93"/>
    <mergeCell ref="A94:O94"/>
    <mergeCell ref="BR94:CA94"/>
    <mergeCell ref="CB94:CD94"/>
    <mergeCell ref="AK90:AT90"/>
    <mergeCell ref="AV90:BG90"/>
    <mergeCell ref="BI90:BQ90"/>
    <mergeCell ref="BR90:CA90"/>
    <mergeCell ref="CB90:CD90"/>
    <mergeCell ref="A91:O91"/>
    <mergeCell ref="P91:Y91"/>
    <mergeCell ref="Z91:AJ91"/>
    <mergeCell ref="AK91:AT91"/>
    <mergeCell ref="AV91:BG91"/>
    <mergeCell ref="BI91:BQ91"/>
    <mergeCell ref="BR91:CA91"/>
    <mergeCell ref="CB91:CD91"/>
    <mergeCell ref="Z82:AJ82"/>
    <mergeCell ref="AK82:AT82"/>
    <mergeCell ref="AV82:BG82"/>
    <mergeCell ref="BR82:CA82"/>
    <mergeCell ref="A88:O88"/>
    <mergeCell ref="P88:Y88"/>
    <mergeCell ref="Z88:AJ88"/>
    <mergeCell ref="AK88:AT88"/>
    <mergeCell ref="AV88:BG88"/>
    <mergeCell ref="BI88:BQ88"/>
    <mergeCell ref="BR88:CA88"/>
    <mergeCell ref="A85:O85"/>
    <mergeCell ref="P85:Y85"/>
    <mergeCell ref="Z85:AJ85"/>
    <mergeCell ref="AK85:AT85"/>
    <mergeCell ref="AV85:BG85"/>
    <mergeCell ref="BI85:BQ85"/>
    <mergeCell ref="A83:O83"/>
    <mergeCell ref="P83:Y83"/>
    <mergeCell ref="Z83:AJ83"/>
    <mergeCell ref="AV83:BG83"/>
    <mergeCell ref="BH83:BQ83"/>
    <mergeCell ref="BR83:CA83"/>
    <mergeCell ref="CB82:CD82"/>
    <mergeCell ref="A79:O79"/>
    <mergeCell ref="P79:Y79"/>
    <mergeCell ref="Z79:AJ79"/>
    <mergeCell ref="AK79:AT79"/>
    <mergeCell ref="AV79:BG79"/>
    <mergeCell ref="BI79:BQ79"/>
    <mergeCell ref="BR79:CA79"/>
    <mergeCell ref="CB79:CD79"/>
    <mergeCell ref="A80:O80"/>
    <mergeCell ref="P80:Y80"/>
    <mergeCell ref="Z80:AJ80"/>
    <mergeCell ref="AK80:AT80"/>
    <mergeCell ref="AV80:BG80"/>
    <mergeCell ref="BR80:CA80"/>
    <mergeCell ref="CB80:CD80"/>
    <mergeCell ref="A81:O81"/>
    <mergeCell ref="P81:Y81"/>
    <mergeCell ref="Z81:AJ81"/>
    <mergeCell ref="AK81:AT81"/>
    <mergeCell ref="AV81:BG81"/>
    <mergeCell ref="BR81:CA81"/>
    <mergeCell ref="A82:O82"/>
    <mergeCell ref="P82:Y82"/>
    <mergeCell ref="A77:O77"/>
    <mergeCell ref="P77:Y77"/>
    <mergeCell ref="Z77:AJ77"/>
    <mergeCell ref="AK77:AT77"/>
    <mergeCell ref="AV77:BG77"/>
    <mergeCell ref="BR77:CA77"/>
    <mergeCell ref="CB77:CD77"/>
    <mergeCell ref="A78:O78"/>
    <mergeCell ref="P78:Y78"/>
    <mergeCell ref="Z78:AJ78"/>
    <mergeCell ref="AK78:AT78"/>
    <mergeCell ref="AV78:BG78"/>
    <mergeCell ref="BR78:CA78"/>
    <mergeCell ref="CB78:CD78"/>
    <mergeCell ref="A75:O75"/>
    <mergeCell ref="P75:Y75"/>
    <mergeCell ref="Z75:AJ75"/>
    <mergeCell ref="AK75:AT75"/>
    <mergeCell ref="AV75:BG75"/>
    <mergeCell ref="BR75:CA75"/>
    <mergeCell ref="CB75:CD75"/>
    <mergeCell ref="A76:O76"/>
    <mergeCell ref="P76:Y76"/>
    <mergeCell ref="Z76:AJ76"/>
    <mergeCell ref="AK76:AT76"/>
    <mergeCell ref="AV76:BG76"/>
    <mergeCell ref="BR76:CA76"/>
    <mergeCell ref="CB76:CD76"/>
    <mergeCell ref="A73:O73"/>
    <mergeCell ref="P73:Y73"/>
    <mergeCell ref="Z73:AJ73"/>
    <mergeCell ref="AK73:AT73"/>
    <mergeCell ref="AV73:BG73"/>
    <mergeCell ref="BR73:CA73"/>
    <mergeCell ref="CB73:CD73"/>
    <mergeCell ref="A74:O74"/>
    <mergeCell ref="P74:Y74"/>
    <mergeCell ref="Z74:AJ74"/>
    <mergeCell ref="AK74:AT74"/>
    <mergeCell ref="AV74:BG74"/>
    <mergeCell ref="BR74:CA74"/>
    <mergeCell ref="CB74:CD74"/>
    <mergeCell ref="A70:O70"/>
    <mergeCell ref="P70:Y70"/>
    <mergeCell ref="Z70:AJ70"/>
    <mergeCell ref="AK70:AT70"/>
    <mergeCell ref="AV70:BG70"/>
    <mergeCell ref="BR70:CA70"/>
    <mergeCell ref="CB70:CD70"/>
    <mergeCell ref="A71:O71"/>
    <mergeCell ref="P71:Y71"/>
    <mergeCell ref="Z71:AJ71"/>
    <mergeCell ref="AK71:AT71"/>
    <mergeCell ref="AV71:BG71"/>
    <mergeCell ref="BR71:CA71"/>
    <mergeCell ref="CB71:CD71"/>
    <mergeCell ref="B34:K34"/>
    <mergeCell ref="AA8:AE8"/>
    <mergeCell ref="AA10:AE10"/>
    <mergeCell ref="AG8:BD8"/>
    <mergeCell ref="AG10:BD10"/>
    <mergeCell ref="B8:F8"/>
    <mergeCell ref="B10:F10"/>
    <mergeCell ref="B12:F12"/>
    <mergeCell ref="B14:F14"/>
    <mergeCell ref="H8:X8"/>
    <mergeCell ref="H10:X10"/>
    <mergeCell ref="H12:X12"/>
    <mergeCell ref="H14:X14"/>
    <mergeCell ref="M34:P34"/>
    <mergeCell ref="AE34:AH34"/>
    <mergeCell ref="AX34:BA34"/>
    <mergeCell ref="M23:P23"/>
    <mergeCell ref="M24:P24"/>
    <mergeCell ref="M25:P25"/>
    <mergeCell ref="M26:P26"/>
    <mergeCell ref="B23:K23"/>
    <mergeCell ref="B24:K24"/>
    <mergeCell ref="B25:K25"/>
    <mergeCell ref="B26:K26"/>
    <mergeCell ref="B27:K27"/>
    <mergeCell ref="B28:K28"/>
    <mergeCell ref="BP34:BS34"/>
    <mergeCell ref="B33:K33"/>
    <mergeCell ref="B32:K32"/>
    <mergeCell ref="T34:AC34"/>
    <mergeCell ref="AL34:AV34"/>
    <mergeCell ref="BE34:BN34"/>
    <mergeCell ref="B29:K29"/>
    <mergeCell ref="B30:K30"/>
    <mergeCell ref="B31:K31"/>
    <mergeCell ref="AE31:AH31"/>
    <mergeCell ref="AE32:AH32"/>
    <mergeCell ref="AE33:AH33"/>
    <mergeCell ref="AX27:BA27"/>
    <mergeCell ref="M30:P30"/>
    <mergeCell ref="M31:P31"/>
    <mergeCell ref="M32:P32"/>
    <mergeCell ref="M33:P33"/>
    <mergeCell ref="AE27:AH27"/>
    <mergeCell ref="AE28:AH28"/>
    <mergeCell ref="M27:P27"/>
    <mergeCell ref="M28:P28"/>
    <mergeCell ref="M29:P29"/>
    <mergeCell ref="BG22:BS22"/>
    <mergeCell ref="AL23:AV23"/>
    <mergeCell ref="AL24:AV24"/>
    <mergeCell ref="BE28:BN28"/>
    <mergeCell ref="BE29:BN29"/>
    <mergeCell ref="BE30:BN30"/>
    <mergeCell ref="BE31:BN31"/>
    <mergeCell ref="BE32:BN32"/>
    <mergeCell ref="BP29:BS29"/>
    <mergeCell ref="BP30:BS30"/>
    <mergeCell ref="BP31:BS31"/>
    <mergeCell ref="BP32:BS32"/>
    <mergeCell ref="AL33:AV33"/>
    <mergeCell ref="AL31:AV31"/>
    <mergeCell ref="AL32:AV32"/>
    <mergeCell ref="BP27:BS27"/>
    <mergeCell ref="BP28:BS28"/>
    <mergeCell ref="AX28:BA28"/>
    <mergeCell ref="AX29:BA29"/>
    <mergeCell ref="AX30:BA30"/>
    <mergeCell ref="AX31:BA31"/>
    <mergeCell ref="AX32:BA32"/>
    <mergeCell ref="BP33:BS33"/>
    <mergeCell ref="BP23:BS23"/>
    <mergeCell ref="BP24:BS24"/>
    <mergeCell ref="AZ53:BE53"/>
    <mergeCell ref="AL25:AV25"/>
    <mergeCell ref="AL26:AV26"/>
    <mergeCell ref="AL27:AV27"/>
    <mergeCell ref="AL28:AV28"/>
    <mergeCell ref="AL29:AV29"/>
    <mergeCell ref="AL30:AV30"/>
    <mergeCell ref="B38:BS38"/>
    <mergeCell ref="N42:P42"/>
    <mergeCell ref="Q42:T42"/>
    <mergeCell ref="U42:X42"/>
    <mergeCell ref="B40:AC40"/>
    <mergeCell ref="B42:M42"/>
    <mergeCell ref="BF53:BK53"/>
    <mergeCell ref="B51:BS51"/>
    <mergeCell ref="I53:N53"/>
    <mergeCell ref="O53:T53"/>
    <mergeCell ref="U53:Z53"/>
    <mergeCell ref="AA53:AF53"/>
    <mergeCell ref="AG53:AL53"/>
    <mergeCell ref="AM53:AR53"/>
    <mergeCell ref="BF54:BK54"/>
    <mergeCell ref="M22:P22"/>
    <mergeCell ref="AE22:AH22"/>
    <mergeCell ref="AX22:BA22"/>
    <mergeCell ref="T29:AC29"/>
    <mergeCell ref="T30:AC30"/>
    <mergeCell ref="T31:AC31"/>
    <mergeCell ref="T32:AC32"/>
    <mergeCell ref="T33:AC33"/>
    <mergeCell ref="T23:AC23"/>
    <mergeCell ref="T24:AC24"/>
    <mergeCell ref="T25:AC25"/>
    <mergeCell ref="T26:AC26"/>
    <mergeCell ref="T27:AC27"/>
    <mergeCell ref="T28:AC28"/>
    <mergeCell ref="AX33:BA33"/>
    <mergeCell ref="AE29:AH29"/>
    <mergeCell ref="AE30:AH30"/>
    <mergeCell ref="BE33:BN33"/>
    <mergeCell ref="BE23:BN23"/>
    <mergeCell ref="BE24:BN24"/>
    <mergeCell ref="BE25:BN25"/>
    <mergeCell ref="BE26:BN26"/>
    <mergeCell ref="BE27:BN27"/>
    <mergeCell ref="B45:AW45"/>
    <mergeCell ref="I54:N54"/>
    <mergeCell ref="O54:T54"/>
    <mergeCell ref="U54:Z54"/>
    <mergeCell ref="AA54:AF54"/>
    <mergeCell ref="AG54:AL54"/>
    <mergeCell ref="AM54:AR54"/>
    <mergeCell ref="AS54:AY54"/>
    <mergeCell ref="AZ54:BE54"/>
    <mergeCell ref="CB88:CD88"/>
    <mergeCell ref="AK89:AT89"/>
    <mergeCell ref="AV89:BG89"/>
    <mergeCell ref="BI89:BQ89"/>
    <mergeCell ref="BR89:CA89"/>
    <mergeCell ref="CB89:CD89"/>
    <mergeCell ref="A87:O87"/>
    <mergeCell ref="P87:Y87"/>
    <mergeCell ref="Z87:AJ87"/>
    <mergeCell ref="AK87:AT87"/>
    <mergeCell ref="AV87:BG87"/>
    <mergeCell ref="BI87:BQ87"/>
    <mergeCell ref="BR87:CA87"/>
    <mergeCell ref="A92:O92"/>
    <mergeCell ref="P92:Y92"/>
    <mergeCell ref="A84:O84"/>
    <mergeCell ref="P84:Y84"/>
    <mergeCell ref="Z84:AJ84"/>
    <mergeCell ref="AK84:AT84"/>
    <mergeCell ref="AV84:BG84"/>
    <mergeCell ref="BI84:BQ84"/>
    <mergeCell ref="BR84:CA84"/>
    <mergeCell ref="N2:CB4"/>
    <mergeCell ref="CB87:CD87"/>
    <mergeCell ref="BR85:CA85"/>
    <mergeCell ref="CB85:CD85"/>
    <mergeCell ref="A86:O86"/>
    <mergeCell ref="P86:Y86"/>
    <mergeCell ref="Z86:AJ86"/>
    <mergeCell ref="AK86:AT86"/>
    <mergeCell ref="AV86:BG86"/>
    <mergeCell ref="BI86:BQ86"/>
    <mergeCell ref="BR86:CA86"/>
    <mergeCell ref="CB86:CD86"/>
    <mergeCell ref="CB83:CD83"/>
    <mergeCell ref="CB84:CD84"/>
    <mergeCell ref="AS53:AY53"/>
    <mergeCell ref="N47:R47"/>
    <mergeCell ref="X47:AB47"/>
    <mergeCell ref="AH47:AI47"/>
    <mergeCell ref="AK47:AM47"/>
    <mergeCell ref="AN47:AQ47"/>
    <mergeCell ref="BB45:BF45"/>
    <mergeCell ref="BB40:BF40"/>
    <mergeCell ref="BB42:BF42"/>
    <mergeCell ref="BB47:BF47"/>
  </mergeCells>
  <phoneticPr fontId="1" type="noConversion"/>
  <conditionalFormatting sqref="N42:P42 BB42:BF42 N47:R47 X47:AB47 AH47:AI47 AN47:AQ47 BB47:BF47">
    <cfRule type="cellIs" dxfId="6" priority="1" operator="greaterThan">
      <formula>0</formula>
    </cfRule>
  </conditionalFormatting>
  <conditionalFormatting sqref="O54:T54">
    <cfRule type="cellIs" dxfId="5" priority="5" operator="equal">
      <formula>$P$78</formula>
    </cfRule>
  </conditionalFormatting>
  <conditionalFormatting sqref="U42:X42">
    <cfRule type="cellIs" dxfId="4" priority="2" operator="greaterThan">
      <formula>0</formula>
    </cfRule>
  </conditionalFormatting>
  <conditionalFormatting sqref="U54:BE54">
    <cfRule type="cellIs" dxfId="3" priority="6" operator="equal">
      <formula>$P$78</formula>
    </cfRule>
  </conditionalFormatting>
  <conditionalFormatting sqref="AZ54:BE54">
    <cfRule type="cellIs" dxfId="2" priority="12" operator="equal">
      <formula>$P$78</formula>
    </cfRule>
  </conditionalFormatting>
  <conditionalFormatting sqref="BB42:BF42 BB47:BF47">
    <cfRule type="cellIs" dxfId="1" priority="4" operator="greaterThan">
      <formula>0</formula>
    </cfRule>
  </conditionalFormatting>
  <conditionalFormatting sqref="BF53:BK54">
    <cfRule type="cellIs" dxfId="0" priority="13" operator="equal">
      <formula>$P$78</formula>
    </cfRule>
  </conditionalFormatting>
  <dataValidations xWindow="1174" yWindow="499" count="5">
    <dataValidation type="decimal" errorStyle="information" operator="greaterThan" allowBlank="1" showInputMessage="1" showErrorMessage="1" error="Dieser Ladepunkt wird auf Grund der Bezugsleistung unter 4,2 kW in der Berechnung nicht berücksichtigt." prompt="Es werden in der Berechnung nur Ladepunkte mit einer Bezugsleistung von mehr als 4,2 kW berücksichtigt" sqref="M23:P32" xr:uid="{FFE5DEFA-F744-4C67-A9D9-AC9DB360DD25}">
      <formula1>4.2</formula1>
    </dataValidation>
    <dataValidation type="decimal" errorStyle="information" operator="greaterThan" allowBlank="1" showInputMessage="1" showErrorMessage="1" error="Dieser E-Speicher wird auf Grund der Bezugsleistung unter 4,2 kW in der Berechnung nicht berücksichtigt." prompt="Es werden in der Berechnung nur Stromspeicher mit einer Bezugsleistung von mehr als 4,2 kW berücksichtigt" sqref="BP23:BS32 CD23:CD32" xr:uid="{0F37C46F-6451-43EB-8ED4-F517FB15EBC1}">
      <formula1>4.2</formula1>
    </dataValidation>
    <dataValidation allowBlank="1" showInputMessage="1" showErrorMessage="1" prompt="Leistung inklusive Zusatz- oder Notheizvorrichtungeb (z.B. Heizstäbde) eingeben" sqref="AE23:AH32" xr:uid="{FE50790C-791D-4D0D-8EEA-4AEC84BCAF39}"/>
    <dataValidation type="decimal" errorStyle="information" operator="greaterThanOrEqual" allowBlank="1" showInputMessage="1" showErrorMessage="1" error="Bitte Zahl &gt;= 0 eingeben" sqref="AA12:AE12 AA14:AE14" xr:uid="{8BE944E2-4BF3-468D-943F-96F609663479}">
      <formula1>0</formula1>
    </dataValidation>
    <dataValidation type="list" allowBlank="1" showInputMessage="1" showErrorMessage="1" sqref="AI23:AI32" xr:uid="{D83AF5CC-1B57-4525-A64D-EE0A000AAFD4}">
      <formula1>$CD$1006:$CD$1055</formula1>
    </dataValidation>
  </dataValidations>
  <pageMargins left="0.70866141732283472" right="0.70866141732283472" top="0.78740157480314965" bottom="0.78740157480314965" header="0.31496062992125984" footer="0.31496062992125984"/>
  <pageSetup paperSize="9" scale="60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3f267e1-8685-4fd9-b2a8-fb59c614ed54">
      <Terms xmlns="http://schemas.microsoft.com/office/infopath/2007/PartnerControls"/>
    </lcf76f155ced4ddcb4097134ff3c332f>
    <TaxCatchAll xmlns="308c8143-97ac-4039-a8f5-8c19808c97a5" xsi:nil="true"/>
    <TaxKeywordTaxHTField xmlns="308c8143-97ac-4039-a8f5-8c19808c97a5">
      <Terms xmlns="http://schemas.microsoft.com/office/infopath/2007/PartnerControls"/>
    </TaxKeywordTaxHTField>
    <m7aa2674883f455cae96e89d73cb7650 xmlns="308c8143-97ac-4039-a8f5-8c19808c97a5">
      <Terms xmlns="http://schemas.microsoft.com/office/infopath/2007/PartnerControls"/>
    </m7aa2674883f455cae96e89d73cb7650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EFA888022BDD941AF067965528D5C01" ma:contentTypeVersion="21" ma:contentTypeDescription="Ein neues Dokument erstellen." ma:contentTypeScope="" ma:versionID="816e99ed9a54bcafafc32636ad0a47d8">
  <xsd:schema xmlns:xsd="http://www.w3.org/2001/XMLSchema" xmlns:xs="http://www.w3.org/2001/XMLSchema" xmlns:p="http://schemas.microsoft.com/office/2006/metadata/properties" xmlns:ns2="308c8143-97ac-4039-a8f5-8c19808c97a5" xmlns:ns3="63f267e1-8685-4fd9-b2a8-fb59c614ed54" targetNamespace="http://schemas.microsoft.com/office/2006/metadata/properties" ma:root="true" ma:fieldsID="f33d195c85e6923988aac178a079de10" ns2:_="" ns3:_="">
    <xsd:import namespace="308c8143-97ac-4039-a8f5-8c19808c97a5"/>
    <xsd:import namespace="63f267e1-8685-4fd9-b2a8-fb59c614ed54"/>
    <xsd:element name="properties">
      <xsd:complexType>
        <xsd:sequence>
          <xsd:element name="documentManagement">
            <xsd:complexType>
              <xsd:all>
                <xsd:element ref="ns2:TaxKeywordTaxHTField" minOccurs="0"/>
                <xsd:element ref="ns2:TaxCatchAll" minOccurs="0"/>
                <xsd:element ref="ns2:m7aa2674883f455cae96e89d73cb7650" minOccurs="0"/>
                <xsd:element ref="ns3:MediaServiceAutoTag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3:MediaServiceOCR" minOccurs="0"/>
                <xsd:element ref="ns2:SharedWithUsers" minOccurs="0"/>
                <xsd:element ref="ns2:SharedWithDetail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8c8143-97ac-4039-a8f5-8c19808c97a5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7" nillable="true" ma:taxonomy="true" ma:internalName="TaxKeywordTaxHTField" ma:taxonomyFieldName="TaxKeyword" ma:displayName="Unternehmensstichwörter" ma:fieldId="{23f27201-bee3-471e-b2e7-b64fd8b7ca38}" ma:taxonomyMulti="true" ma:sspId="76676a52-5792-4029-ac0a-5add3613e214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8" nillable="true" ma:displayName="Taxonomy Catch All Column" ma:hidden="true" ma:list="{d9783705-16ad-4ce7-8f9e-579fbadf077a}" ma:internalName="TaxCatchAll" ma:showField="CatchAllData" ma:web="308c8143-97ac-4039-a8f5-8c19808c97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7aa2674883f455cae96e89d73cb7650" ma:index="10" nillable="true" ma:taxonomy="true" ma:internalName="m7aa2674883f455cae96e89d73cb7650" ma:taxonomyFieldName="ManagedKeyword" ma:displayName="Verwaltetes Stichwort" ma:default="" ma:fieldId="{67aa2674-883f-455c-ae96-e89d73cb7650}" ma:sspId="76676a52-5792-4029-ac0a-5add3613e214" ma:termSetId="d5a49cda-06ce-400c-a7a4-cfdc8cb3f8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24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f267e1-8685-4fd9-b2a8-fb59c614ed54" elementFormDefault="qualified">
    <xsd:import namespace="http://schemas.microsoft.com/office/2006/documentManagement/types"/>
    <xsd:import namespace="http://schemas.microsoft.com/office/infopath/2007/PartnerControls"/>
    <xsd:element name="MediaServiceAutoTags" ma:index="11" nillable="true" ma:displayName="Tags" ma:description="" ma:internalName="MediaServiceAutoTags" ma:readOnly="true">
      <xsd:simpleType>
        <xsd:restriction base="dms:Text"/>
      </xsd:simple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76676a52-5792-4029-ac0a-5add3613e2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7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3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0D6313-4AB4-4963-83F0-4035FE6B2C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2E9FA8B-4AA4-4255-AAA4-8F05BE119811}">
  <ds:schemaRefs>
    <ds:schemaRef ds:uri="http://purl.org/dc/elements/1.1/"/>
    <ds:schemaRef ds:uri="http://purl.org/dc/terms/"/>
    <ds:schemaRef ds:uri="http://schemas.openxmlformats.org/package/2006/metadata/core-properties"/>
    <ds:schemaRef ds:uri="http://purl.org/dc/dcmitype/"/>
    <ds:schemaRef ds:uri="63f267e1-8685-4fd9-b2a8-fb59c614ed54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308c8143-97ac-4039-a8f5-8c19808c97a5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E833C5D-9FCF-4E95-805C-9E7B1C0D81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8c8143-97ac-4039-a8f5-8c19808c97a5"/>
    <ds:schemaRef ds:uri="63f267e1-8685-4fd9-b2a8-fb59c614ed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14A_Pmin</vt:lpstr>
      <vt:lpstr>'14A_Pmin'!Druckbereich</vt:lpstr>
      <vt:lpstr>'14A_Pmin'!Drucktitel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FEH NRW Arnd Hefer</dc:creator>
  <cp:keywords/>
  <dc:description/>
  <cp:lastModifiedBy>Hackl Tim</cp:lastModifiedBy>
  <cp:revision/>
  <dcterms:created xsi:type="dcterms:W3CDTF">2024-02-11T20:51:29Z</dcterms:created>
  <dcterms:modified xsi:type="dcterms:W3CDTF">2026-01-20T08:23:10Z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0x0101007EFA888022BDD941AF067965528D5C01</vt:lpwstr>
  </property>
  <property fmtid="{D5CDD505-2E9C-101B-9397-08002B2CF9AE}" pid="3" name="MediaServiceImageTags">
    <vt:lpwstr/>
  </property>
  <property fmtid="{D5CDD505-2E9C-101B-9397-08002B2CF9AE}" pid="4" name="ManagedKeyword">
    <vt:lpwstr/>
  </property>
  <property fmtid="{D5CDD505-2E9C-101B-9397-08002B2CF9AE}" pid="5" name="TaxKeyword">
    <vt:lpwstr/>
  </property>
</Properties>
</file>